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000" windowHeight="5325" tabRatio="731" firstSheet="5" activeTab="6"/>
  </bookViews>
  <sheets>
    <sheet name="kody_okresu" sheetId="1" state="hidden" r:id="rId1"/>
    <sheet name="List1" sheetId="2" state="hidden" r:id="rId2"/>
    <sheet name="Algoico" sheetId="3" state="hidden" r:id="rId3"/>
    <sheet name="Přehled" sheetId="4" state="hidden" r:id="rId4"/>
    <sheet name="Legenda " sheetId="5" state="hidden" r:id="rId5"/>
    <sheet name="80" sheetId="6" r:id="rId6"/>
    <sheet name="81" sheetId="7" r:id="rId7"/>
    <sheet name="82" sheetId="8" r:id="rId8"/>
  </sheets>
  <definedNames>
    <definedName name="_Regression_Int" localSheetId="5" hidden="1">1</definedName>
    <definedName name="_Regression_Int" localSheetId="6" hidden="1">1</definedName>
    <definedName name="_Regression_Int" localSheetId="7" hidden="1">1</definedName>
    <definedName name="_xlnm.Print_Area" localSheetId="5">'80'!$A$1:$T$49</definedName>
    <definedName name="_xlnm.Print_Area" localSheetId="6">'81'!$A$1:$N$93</definedName>
    <definedName name="_xlnm.Print_Area" localSheetId="7">'82'!$A$1:$N$91</definedName>
    <definedName name="_xlnm.Print_Area" localSheetId="4">'Legenda '!$A$1:$A$545</definedName>
    <definedName name="_xlnm.Print_Area" localSheetId="3">'Přehled'!$A$1:$C$91</definedName>
    <definedName name="Oblast_tisku_MIž" localSheetId="5">'80'!$A$3:$T$50</definedName>
    <definedName name="Oblast_tisku_MIž" localSheetId="6">'81'!#REF!</definedName>
    <definedName name="Oblast_tisku_MIž" localSheetId="7">'82'!#REF!</definedName>
    <definedName name="TABULKA_1" localSheetId="5">'80'!$A$3:$T$50</definedName>
    <definedName name="TABULKA_1">#REF!</definedName>
    <definedName name="TABULKA_2" localSheetId="5">#REF!</definedName>
    <definedName name="TABULKA_2">#REF!</definedName>
    <definedName name="VSTUPY_1" localSheetId="5">#REF!</definedName>
    <definedName name="VSTUPY_1">#REF!</definedName>
    <definedName name="VSTUPY_2" localSheetId="5">#REF!</definedName>
    <definedName name="VSTUPY_2">#REF!</definedName>
  </definedNames>
  <calcPr fullCalcOnLoad="1"/>
</workbook>
</file>

<file path=xl/comments6.xml><?xml version="1.0" encoding="utf-8"?>
<comments xmlns="http://schemas.openxmlformats.org/spreadsheetml/2006/main">
  <authors>
    <author>MF</author>
  </authors>
  <commentList>
    <comment ref="A8" authorId="0">
      <text>
        <r>
          <rPr>
            <b/>
            <sz val="8"/>
            <rFont val="Tahoma"/>
            <family val="0"/>
          </rPr>
          <t>MF:</t>
        </r>
        <r>
          <rPr>
            <sz val="8"/>
            <rFont val="Tahoma"/>
            <family val="0"/>
          </rPr>
          <t xml:space="preserve">
Název akce na  max. 100 znaků</t>
        </r>
      </text>
    </comment>
    <comment ref="M12" authorId="0">
      <text>
        <r>
          <rPr>
            <b/>
            <sz val="8"/>
            <rFont val="Tahoma"/>
            <family val="0"/>
          </rPr>
          <t>MF:</t>
        </r>
        <r>
          <rPr>
            <sz val="8"/>
            <rFont val="Tahoma"/>
            <family val="0"/>
          </rPr>
          <t xml:space="preserve">
  První část rodného čísla</t>
        </r>
      </text>
    </comment>
    <comment ref="R12" authorId="0">
      <text>
        <r>
          <rPr>
            <b/>
            <sz val="8"/>
            <rFont val="Tahoma"/>
            <family val="0"/>
          </rPr>
          <t>MF:</t>
        </r>
        <r>
          <rPr>
            <sz val="8"/>
            <rFont val="Tahoma"/>
            <family val="0"/>
          </rPr>
          <t xml:space="preserve">
 Druhá část rodného čísla
</t>
        </r>
      </text>
    </comment>
    <comment ref="B12" authorId="0">
      <text>
        <r>
          <rPr>
            <b/>
            <sz val="8"/>
            <rFont val="Tahoma"/>
            <family val="0"/>
          </rPr>
          <t>MF:</t>
        </r>
        <r>
          <rPr>
            <sz val="8"/>
            <rFont val="Tahoma"/>
            <family val="0"/>
          </rPr>
          <t xml:space="preserve">
 Identifikační číslo investora - bude ověřeno kontrolním algoritmem
</t>
        </r>
      </text>
    </comment>
    <comment ref="A10" authorId="0">
      <text>
        <r>
          <rPr>
            <b/>
            <sz val="8"/>
            <rFont val="Tahoma"/>
            <family val="0"/>
          </rPr>
          <t>MF:</t>
        </r>
        <r>
          <rPr>
            <sz val="8"/>
            <rFont val="Tahoma"/>
            <family val="0"/>
          </rPr>
          <t xml:space="preserve">
Název účastníka programu
 na  max. 100 znaků</t>
        </r>
      </text>
    </comment>
  </commentList>
</comments>
</file>

<file path=xl/comments7.xml><?xml version="1.0" encoding="utf-8"?>
<comments xmlns="http://schemas.openxmlformats.org/spreadsheetml/2006/main">
  <authors>
    <author>MF</author>
    <author>Podhorně Karel, Ing.</author>
    <author>INSTALL</author>
  </authors>
  <commentList>
    <comment ref="C9" authorId="0">
      <text>
        <r>
          <rPr>
            <b/>
            <sz val="8"/>
            <rFont val="Tahoma"/>
            <family val="0"/>
          </rPr>
          <t>MF:</t>
        </r>
        <r>
          <rPr>
            <sz val="8"/>
            <rFont val="Tahoma"/>
            <family val="0"/>
          </rPr>
          <t xml:space="preserve">
Uvádí se náklady služeb podle mandátních smluv,kdy se investorská organizace nechá zastupovat ve stavebním řízení, ve výkonu stavebního dozoru, v zabezpečení přípravy výběrových řízení a pod. a to v případech kdy se jedná o činnosti zabezpečující pořízení nebo technické zhodnocení dlouhodobého majetku.</t>
        </r>
      </text>
    </comment>
    <comment ref="C10" authorId="0">
      <text>
        <r>
          <rPr>
            <b/>
            <sz val="8"/>
            <rFont val="Tahoma"/>
            <family val="0"/>
          </rPr>
          <t>MF:</t>
        </r>
        <r>
          <rPr>
            <sz val="8"/>
            <rFont val="Tahoma"/>
            <family val="0"/>
          </rPr>
          <t xml:space="preserve">
Uvádí se náklady na pořízení dokumentace pro územní a stavební řízení podle stavebního řádu a dokumentace skutečného provedení stavby.</t>
        </r>
      </text>
    </comment>
    <comment ref="C11" authorId="0">
      <text>
        <r>
          <rPr>
            <b/>
            <sz val="8"/>
            <rFont val="Tahoma"/>
            <family val="0"/>
          </rPr>
          <t>MF:</t>
        </r>
        <r>
          <rPr>
            <sz val="8"/>
            <rFont val="Tahoma"/>
            <family val="0"/>
          </rPr>
          <t xml:space="preserve">
 Uvádí se náklady na výkupy pozemků, které jsou nezbytnou podmínkou realizace stavby,tj.stavba bude na pozemku umístěna atd.</t>
        </r>
      </text>
    </comment>
    <comment ref="C12" authorId="0">
      <text>
        <r>
          <rPr>
            <b/>
            <sz val="8"/>
            <rFont val="Tahoma"/>
            <family val="0"/>
          </rPr>
          <t>MF:</t>
        </r>
        <r>
          <rPr>
            <sz val="8"/>
            <rFont val="Tahoma"/>
            <family val="0"/>
          </rPr>
          <t xml:space="preserve">
Uvádí se náklady na úplatné převody nemovitostí,které jsou nezbytnou podmínkou realizace stavby, tj.vykoupené budovy a stavby budou odstraněny atd.</t>
        </r>
      </text>
    </comment>
    <comment ref="C13" authorId="0">
      <text>
        <r>
          <rPr>
            <b/>
            <sz val="8"/>
            <rFont val="Tahoma"/>
            <family val="0"/>
          </rPr>
          <t>MF:</t>
        </r>
        <r>
          <rPr>
            <sz val="8"/>
            <rFont val="Tahoma"/>
            <family val="0"/>
          </rPr>
          <t xml:space="preserve">
 Uvádí se náklady, které se nedají zařadit do výše uvedených  řádků 8121 1 až 8121 4 tj. na příklad náklady na architektonické a urbanistické soutěže, náklady na výběrová řízení při zadávání inženýrských činností, vypracování projekt.dokumentací, staveb, strojů a zařízení a pod. Uvádí se rovněž náklady na geologické průzkumy, poplatky za vydání územního rozhodnutí, stavebního povolení a pod. </t>
        </r>
      </text>
    </comment>
    <comment ref="C14" authorId="0">
      <text>
        <r>
          <rPr>
            <b/>
            <sz val="8"/>
            <rFont val="Tahoma"/>
            <family val="0"/>
          </rPr>
          <t>MF:</t>
        </r>
        <r>
          <rPr>
            <sz val="8"/>
            <rFont val="Tahoma"/>
            <family val="0"/>
          </rPr>
          <t xml:space="preserve">
 Součet řádků 8121 1 + 8121 2 + 8121 3 + 8121 4 + 8121 9</t>
        </r>
      </text>
    </comment>
    <comment ref="C17" authorId="0">
      <text>
        <r>
          <rPr>
            <b/>
            <sz val="8"/>
            <rFont val="Tahoma"/>
            <family val="0"/>
          </rPr>
          <t>MF:</t>
        </r>
        <r>
          <rPr>
            <sz val="8"/>
            <rFont val="Tahoma"/>
            <family val="0"/>
          </rPr>
          <t xml:space="preserve">
Uvádí se náklady na pořízení a tech.zhodnocení všech druhů dopravních prostředků
</t>
        </r>
      </text>
    </comment>
    <comment ref="C15" authorId="0">
      <text>
        <r>
          <rPr>
            <b/>
            <sz val="8"/>
            <rFont val="Tahoma"/>
            <family val="0"/>
          </rPr>
          <t>MF:</t>
        </r>
        <r>
          <rPr>
            <sz val="8"/>
            <rFont val="Tahoma"/>
            <family val="0"/>
          </rPr>
          <t xml:space="preserve">
Uvádí se náklady souhrnu všech stavebních objektů (SO) uvedených ve schválené dokumentaci stavby. Stavbou se rozumí pořízení a technické zhodnocení hmotného dlouhodobého majetku účtové tř.021 budovy, haly a stavby. </t>
        </r>
      </text>
    </comment>
    <comment ref="C16" authorId="0">
      <text>
        <r>
          <rPr>
            <b/>
            <sz val="8"/>
            <rFont val="Tahoma"/>
            <family val="0"/>
          </rPr>
          <t>MF:</t>
        </r>
        <r>
          <rPr>
            <sz val="8"/>
            <rFont val="Tahoma"/>
            <family val="0"/>
          </rPr>
          <t xml:space="preserve">
 Uvádí se náklady souhrnu všech provozních souborů (PS) uvedených ve schválené dokumentaci stavby.</t>
        </r>
      </text>
    </comment>
    <comment ref="C18" authorId="0">
      <text>
        <r>
          <rPr>
            <b/>
            <sz val="8"/>
            <rFont val="Tahoma"/>
            <family val="0"/>
          </rPr>
          <t>MF:</t>
        </r>
        <r>
          <rPr>
            <sz val="8"/>
            <rFont val="Tahoma"/>
            <family val="0"/>
          </rPr>
          <t xml:space="preserve">
Uvádí se náklady na pořízení a tech.zhodnocení hardware a ostatních zařízení výpočetních a informačních systémů </t>
        </r>
      </text>
    </comment>
    <comment ref="C19" authorId="0">
      <text>
        <r>
          <rPr>
            <b/>
            <sz val="8"/>
            <rFont val="Tahoma"/>
            <family val="0"/>
          </rPr>
          <t>MF:</t>
        </r>
        <r>
          <rPr>
            <sz val="8"/>
            <rFont val="Tahoma"/>
            <family val="0"/>
          </rPr>
          <t xml:space="preserve">
 Uvádí se náklady (výdaje) na vojenskou techniku a zařízení určené ministerstvem obrany. </t>
        </r>
      </text>
    </comment>
    <comment ref="C21" authorId="0">
      <text>
        <r>
          <rPr>
            <b/>
            <sz val="8"/>
            <rFont val="Tahoma"/>
            <family val="0"/>
          </rPr>
          <t>MF:</t>
        </r>
        <r>
          <rPr>
            <sz val="8"/>
            <rFont val="Tahoma"/>
            <family val="0"/>
          </rPr>
          <t xml:space="preserve">
Uvádí se náklady na pořízení a technické zhodnocení jiných než výše uvedených strojů,zařízení a inventáře</t>
        </r>
      </text>
    </comment>
    <comment ref="C22" authorId="0">
      <text>
        <r>
          <rPr>
            <b/>
            <sz val="8"/>
            <rFont val="Tahoma"/>
            <family val="0"/>
          </rPr>
          <t>MF:</t>
        </r>
        <r>
          <rPr>
            <sz val="8"/>
            <rFont val="Tahoma"/>
            <family val="0"/>
          </rPr>
          <t xml:space="preserve">
Součet řádků 8126 1 + 8126 2 + 8126 3 +  8126 9</t>
        </r>
      </text>
    </comment>
    <comment ref="C23" authorId="0">
      <text>
        <r>
          <rPr>
            <b/>
            <sz val="8"/>
            <rFont val="Tahoma"/>
            <family val="0"/>
          </rPr>
          <t>MF:</t>
        </r>
        <r>
          <rPr>
            <sz val="8"/>
            <rFont val="Tahoma"/>
            <family val="0"/>
          </rPr>
          <t xml:space="preserve">
Uvádí se náklady na pořízení a tech.zhodnocení programového vybavení (software) výpočetních a inform.systémů</t>
        </r>
      </text>
    </comment>
    <comment ref="C24" authorId="0">
      <text>
        <r>
          <rPr>
            <b/>
            <sz val="8"/>
            <rFont val="Tahoma"/>
            <family val="0"/>
          </rPr>
          <t>MF:</t>
        </r>
        <r>
          <rPr>
            <sz val="8"/>
            <rFont val="Tahoma"/>
            <family val="0"/>
          </rPr>
          <t xml:space="preserve">
Uvádí se náklady vynaložené na pořízení ocenitelných průmyslových, autorských a jiných práv</t>
        </r>
      </text>
    </comment>
    <comment ref="C25" authorId="0">
      <text>
        <r>
          <rPr>
            <b/>
            <sz val="8"/>
            <rFont val="Tahoma"/>
            <family val="0"/>
          </rPr>
          <t>MF:</t>
        </r>
        <r>
          <rPr>
            <sz val="8"/>
            <rFont val="Tahoma"/>
            <family val="0"/>
          </rPr>
          <t xml:space="preserve">
 Uvádí se náklady vynaložené na pořízení výsledků výzkumné a obdobné činnosti </t>
        </r>
      </text>
    </comment>
    <comment ref="C26" authorId="0">
      <text>
        <r>
          <rPr>
            <b/>
            <sz val="8"/>
            <rFont val="Tahoma"/>
            <family val="0"/>
          </rPr>
          <t>MF:</t>
        </r>
        <r>
          <rPr>
            <sz val="8"/>
            <rFont val="Tahoma"/>
            <family val="0"/>
          </rPr>
          <t xml:space="preserve">
Uvádí se náklady na pořízení a technické zhodnocení jiného než výše uvedeného nehmot.majetku jako jsou objemové studie, investiční záměry, územně plánovací dokumentace atd.</t>
        </r>
      </text>
    </comment>
    <comment ref="C27" authorId="0">
      <text>
        <r>
          <rPr>
            <b/>
            <sz val="8"/>
            <rFont val="Tahoma"/>
            <family val="0"/>
          </rPr>
          <t>MF:</t>
        </r>
        <r>
          <rPr>
            <sz val="8"/>
            <rFont val="Tahoma"/>
            <family val="0"/>
          </rPr>
          <t xml:space="preserve">
Součet řádků 8127 1 + 8127 2 + 8127 3 + 8127  9</t>
        </r>
      </text>
    </comment>
    <comment ref="C28" authorId="0">
      <text>
        <r>
          <rPr>
            <b/>
            <sz val="8"/>
            <rFont val="Tahoma"/>
            <family val="0"/>
          </rPr>
          <t>MF:</t>
        </r>
        <r>
          <rPr>
            <sz val="8"/>
            <rFont val="Tahoma"/>
            <family val="0"/>
          </rPr>
          <t xml:space="preserve">
Uvádí se náklady na pořízení a technické zhodnocení pěstitelských celků trvalých porostů.</t>
        </r>
      </text>
    </comment>
    <comment ref="C32" authorId="0">
      <text>
        <r>
          <rPr>
            <b/>
            <sz val="8"/>
            <rFont val="Tahoma"/>
            <family val="0"/>
          </rPr>
          <t>MF:</t>
        </r>
        <r>
          <rPr>
            <sz val="8"/>
            <rFont val="Tahoma"/>
            <family val="0"/>
          </rPr>
          <t xml:space="preserve">
 Uvádí se úrokové náklady úvěrů,u kterých se neuvažuje resp.nebyla poskytnuta záruka státního rozpočtu a to pouze po dobu výstavby. V případě, že se provádí úhrada úroků před zahájením a po ukončení stavby pak se jedná o běžný výdaj, který se vede na řádku 8228 5 formuláře RA 82.</t>
        </r>
      </text>
    </comment>
    <comment ref="C29" authorId="0">
      <text>
        <r>
          <rPr>
            <b/>
            <sz val="8"/>
            <rFont val="Tahoma"/>
            <family val="0"/>
          </rPr>
          <t>MF:</t>
        </r>
        <r>
          <rPr>
            <sz val="8"/>
            <rFont val="Tahoma"/>
            <family val="0"/>
          </rPr>
          <t xml:space="preserve">
 Uvádí se odvody za odnětí zemědělské půdy a poplatky za odnětí lesní půdy.</t>
        </r>
      </text>
    </comment>
    <comment ref="C30" authorId="0">
      <text>
        <r>
          <rPr>
            <b/>
            <sz val="8"/>
            <rFont val="Tahoma"/>
            <family val="0"/>
          </rPr>
          <t>MF:</t>
        </r>
        <r>
          <rPr>
            <sz val="8"/>
            <rFont val="Tahoma"/>
            <family val="0"/>
          </rPr>
          <t xml:space="preserve">
 Uvádí se náklady úplatného převodu pozemků k jinému účelu než je uvedeno v řádku 8121 3</t>
        </r>
      </text>
    </comment>
    <comment ref="C33" authorId="0">
      <text>
        <r>
          <rPr>
            <b/>
            <sz val="8"/>
            <rFont val="Tahoma"/>
            <family val="0"/>
          </rPr>
          <t>MF:</t>
        </r>
        <r>
          <rPr>
            <sz val="8"/>
            <rFont val="Tahoma"/>
            <family val="0"/>
          </rPr>
          <t xml:space="preserve">
 Uvádí se úrokové náklady úvěrů,u kterých se uvažuje resp.byla poskytnuta záruka státního rozpočtu, při čemž záruku může poskytnout pouze vláda ČR.Ostatní podmínky jsou stejné jako u řádku 8128 5.</t>
        </r>
      </text>
    </comment>
    <comment ref="C31" authorId="0">
      <text>
        <r>
          <rPr>
            <b/>
            <sz val="8"/>
            <rFont val="Tahoma"/>
            <family val="0"/>
          </rPr>
          <t>MF:</t>
        </r>
        <r>
          <rPr>
            <sz val="8"/>
            <rFont val="Tahoma"/>
            <family val="0"/>
          </rPr>
          <t xml:space="preserve">
Uvádí se náklady úplatného převodu nemovitostí k jinému účelu než je uvedeno v řádku 8121 4</t>
        </r>
      </text>
    </comment>
    <comment ref="C34" authorId="0">
      <text>
        <r>
          <rPr>
            <b/>
            <sz val="8"/>
            <rFont val="Tahoma"/>
            <family val="0"/>
          </rPr>
          <t>MF:</t>
        </r>
        <r>
          <rPr>
            <sz val="8"/>
            <rFont val="Tahoma"/>
            <family val="0"/>
          </rPr>
          <t xml:space="preserve">
 Uvádí se úrokové náklady dodavatelských úvěrů (definice viz řádek 8149 2) v případě, že jsou v příslušné smlouvě specifikovány.V opačném případě jsou součástí splátek tohoto úvěru viz řádek 8133 2.</t>
        </r>
      </text>
    </comment>
    <comment ref="C35" authorId="0">
      <text>
        <r>
          <rPr>
            <b/>
            <sz val="8"/>
            <rFont val="Tahoma"/>
            <family val="0"/>
          </rPr>
          <t>MF:</t>
        </r>
        <r>
          <rPr>
            <sz val="8"/>
            <rFont val="Tahoma"/>
            <family val="0"/>
          </rPr>
          <t xml:space="preserve">
 Uvádí se příspěvky na tzv. účelně vynaložené náklady jiným organizacím, které v souladu s účetní osnovou vstupují do pořizovací ceny investice tj. podíly na účelně vynaložených nákladech dodavatele spojených s připojením a zajištěním požadovaného příkonu nebo požadované dodávky plynu a tepla, jakož i úhrada vlastníkovi rozvodného zařízení na přeložku tohoto zařízení.</t>
        </r>
      </text>
    </comment>
    <comment ref="C36" authorId="0">
      <text>
        <r>
          <rPr>
            <b/>
            <sz val="8"/>
            <rFont val="Tahoma"/>
            <family val="0"/>
          </rPr>
          <t>MF:</t>
        </r>
        <r>
          <rPr>
            <sz val="8"/>
            <rFont val="Tahoma"/>
            <family val="0"/>
          </rPr>
          <t xml:space="preserve">
Uvádí se náklady na pořízení základního stáda hospodářských zvířat a jiné investiční náklady, které nelze přiřadit k výše uvedeným ukazatelům.</t>
        </r>
      </text>
    </comment>
    <comment ref="C37" authorId="0">
      <text>
        <r>
          <rPr>
            <b/>
            <sz val="8"/>
            <rFont val="Tahoma"/>
            <family val="0"/>
          </rPr>
          <t>MF:</t>
        </r>
        <r>
          <rPr>
            <sz val="8"/>
            <rFont val="Tahoma"/>
            <family val="0"/>
          </rPr>
          <t xml:space="preserve">
 Součet řádků 8128 1 + 8128 2 + 8128 3 + 8128 4 + 8128 5 +8128 6 + 8128 7 + 8128 8 + 8128 9</t>
        </r>
      </text>
    </comment>
    <comment ref="C38" authorId="0">
      <text>
        <r>
          <rPr>
            <b/>
            <sz val="8"/>
            <rFont val="Tahoma"/>
            <family val="0"/>
          </rPr>
          <t>MF:</t>
        </r>
        <r>
          <rPr>
            <sz val="8"/>
            <rFont val="Tahoma"/>
            <family val="0"/>
          </rPr>
          <t xml:space="preserve">
Uvádí se pouze rozpočtové údaje podle metodiky stanovené správcem programu.</t>
        </r>
      </text>
    </comment>
    <comment ref="C39" authorId="0">
      <text>
        <r>
          <rPr>
            <b/>
            <sz val="8"/>
            <rFont val="Tahoma"/>
            <family val="0"/>
          </rPr>
          <t>MF:</t>
        </r>
        <r>
          <rPr>
            <sz val="8"/>
            <rFont val="Tahoma"/>
            <family val="0"/>
          </rPr>
          <t xml:space="preserve">
Součet řádků 8121S + 8124 + 8125 + 8126S + 8127S +  8128S + 8129</t>
        </r>
      </text>
    </comment>
    <comment ref="C40" authorId="0">
      <text>
        <r>
          <rPr>
            <b/>
            <sz val="8"/>
            <rFont val="Tahoma"/>
            <family val="0"/>
          </rPr>
          <t>MF:</t>
        </r>
        <r>
          <rPr>
            <sz val="8"/>
            <rFont val="Tahoma"/>
            <family val="0"/>
          </rPr>
          <t xml:space="preserve">
Uvádí se úhrady splátek návratných finančních výpomocí poskytnutých ze státního rozpočtu.</t>
        </r>
      </text>
    </comment>
    <comment ref="C42" authorId="0">
      <text>
        <r>
          <rPr>
            <b/>
            <sz val="8"/>
            <rFont val="Tahoma"/>
            <family val="0"/>
          </rPr>
          <t>MF:</t>
        </r>
        <r>
          <rPr>
            <sz val="8"/>
            <rFont val="Tahoma"/>
            <family val="0"/>
          </rPr>
          <t xml:space="preserve">
 Uvádí se úhrady splátek jistin komerčních úvěrů poskytnutých bez záruky vlády ČR.</t>
        </r>
      </text>
    </comment>
    <comment ref="C41" authorId="0">
      <text>
        <r>
          <rPr>
            <b/>
            <sz val="8"/>
            <rFont val="Tahoma"/>
            <family val="0"/>
          </rPr>
          <t>MF:</t>
        </r>
        <r>
          <rPr>
            <sz val="8"/>
            <rFont val="Tahoma"/>
            <family val="0"/>
          </rPr>
          <t xml:space="preserve">
 Uvádí se úhrady splátek jistin úvěrů zaručených vládou ČR.</t>
        </r>
      </text>
    </comment>
    <comment ref="C43" authorId="0">
      <text>
        <r>
          <rPr>
            <b/>
            <sz val="8"/>
            <rFont val="Tahoma"/>
            <family val="0"/>
          </rPr>
          <t>MF:</t>
        </r>
        <r>
          <rPr>
            <sz val="8"/>
            <rFont val="Tahoma"/>
            <family val="0"/>
          </rPr>
          <t xml:space="preserve">
 Uvádí se příspěvky poskytované na základě smlouvy o sdružení prostředků k pořízení nebo technickému zhodnocení dlouhodobého hmotného majetku.</t>
        </r>
      </text>
    </comment>
    <comment ref="C44" authorId="0">
      <text>
        <r>
          <rPr>
            <b/>
            <sz val="8"/>
            <rFont val="Tahoma"/>
            <family val="0"/>
          </rPr>
          <t>MF:</t>
        </r>
        <r>
          <rPr>
            <sz val="8"/>
            <rFont val="Tahoma"/>
            <family val="0"/>
          </rPr>
          <t xml:space="preserve">
 Uvádí se úhrady splátek dodavatelských úvěrů tj.úvěrů, které budou poskytnuty v rámci smluv o energetických službách v systému Energy performance contracting  uzavíraných podle metodických pokynů  vydaných MPO, nebo dodavatelských úvěrů odsouhlasených MF.</t>
        </r>
      </text>
    </comment>
    <comment ref="C45" authorId="0">
      <text>
        <r>
          <rPr>
            <b/>
            <sz val="8"/>
            <rFont val="Tahoma"/>
            <family val="0"/>
          </rPr>
          <t>MF:</t>
        </r>
        <r>
          <rPr>
            <sz val="8"/>
            <rFont val="Tahoma"/>
            <family val="0"/>
          </rPr>
          <t xml:space="preserve">
Uvádí se finanční potřeby,které nelze zařadit do řádků 8139 1 a 8139 2.</t>
        </r>
      </text>
    </comment>
    <comment ref="C46" authorId="0">
      <text>
        <r>
          <rPr>
            <b/>
            <sz val="8"/>
            <rFont val="Tahoma"/>
            <family val="0"/>
          </rPr>
          <t>MF:</t>
        </r>
        <r>
          <rPr>
            <sz val="8"/>
            <rFont val="Tahoma"/>
            <family val="0"/>
          </rPr>
          <t xml:space="preserve">
Součet řádků 8139 1 + 8139 2 + 8139 9</t>
        </r>
      </text>
    </comment>
    <comment ref="C47" authorId="0">
      <text>
        <r>
          <rPr>
            <b/>
            <sz val="8"/>
            <rFont val="Tahoma"/>
            <family val="0"/>
          </rPr>
          <t>MF:</t>
        </r>
        <r>
          <rPr>
            <sz val="8"/>
            <rFont val="Tahoma"/>
            <family val="0"/>
          </rPr>
          <t xml:space="preserve">
 Součet řádků  812 S + 8130 + 8131 + 8132 + 8133 S</t>
        </r>
      </text>
    </comment>
    <comment ref="C49" authorId="0">
      <text>
        <r>
          <rPr>
            <b/>
            <sz val="8"/>
            <rFont val="Tahoma"/>
            <family val="0"/>
          </rPr>
          <t>MF:</t>
        </r>
        <r>
          <rPr>
            <sz val="8"/>
            <rFont val="Tahoma"/>
            <family val="0"/>
          </rPr>
          <t xml:space="preserve">
Uvádí se veškeré vlastní zdroje kterými disponuje investor tj.odpisy,rozdělení zisku,výnosy z prodeje dlouhodobého majetku atd.</t>
        </r>
      </text>
    </comment>
    <comment ref="C50" authorId="0">
      <text>
        <r>
          <rPr>
            <b/>
            <sz val="8"/>
            <rFont val="Tahoma"/>
            <family val="0"/>
          </rPr>
          <t>MF:</t>
        </r>
        <r>
          <rPr>
            <sz val="8"/>
            <rFont val="Tahoma"/>
            <family val="0"/>
          </rPr>
          <t xml:space="preserve">
Uvádí se přijaté bankovní úvěry,u kterých se neuvažuje resp.nebyla poskytnuta záruka schválená vládou. </t>
        </r>
      </text>
    </comment>
    <comment ref="C51" authorId="0">
      <text>
        <r>
          <rPr>
            <b/>
            <sz val="8"/>
            <rFont val="Tahoma"/>
            <family val="0"/>
          </rPr>
          <t>MF:</t>
        </r>
        <r>
          <rPr>
            <sz val="8"/>
            <rFont val="Tahoma"/>
            <family val="0"/>
          </rPr>
          <t xml:space="preserve">
Uvádí se úvěry,u kterých se počítá resp.byla poskytnuta záruka schválená vládou, určené na financování investičních akcí stanovených MF v rámci schválené dokumentace programu. Příjemcem úvěru bude Konsolidační banka s.p.ú.  (KoB) nebo Česko moravská záruční a rozvojová banka  (ČMZRB), které budou provádět úhrady faktur za provedené práce a dodávky a poskytovat zálohy dodavatelům podle pravidel dohodnutých mezi MF a těmito bankami s tím,že investor účtuje o těchto úhradách způsobem stanoveným ministerstvem financí.</t>
        </r>
      </text>
    </comment>
    <comment ref="C52" authorId="0">
      <text>
        <r>
          <rPr>
            <b/>
            <sz val="8"/>
            <rFont val="Tahoma"/>
            <family val="0"/>
          </rPr>
          <t>MF:</t>
        </r>
        <r>
          <rPr>
            <sz val="8"/>
            <rFont val="Tahoma"/>
            <family val="0"/>
          </rPr>
          <t xml:space="preserve">
 Uvádí se zaručené úvěry jiného druhu než je uvedeno v řádku 8143 1 </t>
        </r>
      </text>
    </comment>
    <comment ref="C53" authorId="0">
      <text>
        <r>
          <rPr>
            <b/>
            <sz val="8"/>
            <rFont val="Tahoma"/>
            <family val="0"/>
          </rPr>
          <t>MF:</t>
        </r>
        <r>
          <rPr>
            <sz val="8"/>
            <rFont val="Tahoma"/>
            <family val="0"/>
          </rPr>
          <t xml:space="preserve">
 Součet řádků 8143 1 + 8143 9</t>
        </r>
      </text>
    </comment>
    <comment ref="C63" authorId="0">
      <text>
        <r>
          <rPr>
            <b/>
            <sz val="8"/>
            <rFont val="Tahoma"/>
            <family val="0"/>
          </rPr>
          <t>MF:</t>
        </r>
        <r>
          <rPr>
            <sz val="8"/>
            <rFont val="Tahoma"/>
            <family val="0"/>
          </rPr>
          <t xml:space="preserve">
 Součet řádků 8145 1 až 8145 4 </t>
        </r>
      </text>
    </comment>
    <comment ref="C59" authorId="0">
      <text>
        <r>
          <rPr>
            <b/>
            <sz val="8"/>
            <rFont val="Tahoma"/>
            <family val="0"/>
          </rPr>
          <t>MF:</t>
        </r>
        <r>
          <rPr>
            <sz val="8"/>
            <rFont val="Tahoma"/>
            <family val="0"/>
          </rPr>
          <t xml:space="preserve">
Uvádí se účelově určené výdaje rozpočtové organizace, dotace příspěvkové organizaci, a dotace ostatním subj. ze státního rozpočtu na pořízení nebo technické zhodnocení dlouhodobého majetku,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Obdobně jako v řádku 8144 1 se uvádí posledně platný rozpočet (skutečně čerpané výdaje).</t>
        </r>
      </text>
    </comment>
    <comment ref="C58" authorId="0">
      <text>
        <r>
          <rPr>
            <b/>
            <sz val="8"/>
            <rFont val="Tahoma"/>
            <family val="0"/>
          </rPr>
          <t>MF:</t>
        </r>
        <r>
          <rPr>
            <sz val="8"/>
            <rFont val="Tahoma"/>
            <family val="0"/>
          </rPr>
          <t xml:space="preserve">
 Součet řádků 8144 1 až 8144 4</t>
        </r>
      </text>
    </comment>
    <comment ref="C64" authorId="0">
      <text>
        <r>
          <rPr>
            <b/>
            <sz val="8"/>
            <rFont val="Tahoma"/>
            <family val="0"/>
          </rPr>
          <t>MF:</t>
        </r>
        <r>
          <rPr>
            <sz val="8"/>
            <rFont val="Tahoma"/>
            <family val="0"/>
          </rPr>
          <t xml:space="preserve">
Uvádí se účelově určené výdaje rozpočtových organizací, dotace příspěvkovým orgnizacím  a dotace ostatním subj. ze státního rozpočtu na pořízení nebo technické zhodnocení majetku, které jsou poskytovány na rozhodující invest. akce zabezpečující cíle schváleného programu.Registraci akce v ISPROFIN, souhlas s jejím zadáním a rozhodnutí obsahující závazné parametry a podmínky čerpání prostředků státního rozpočtu vydává správce programu a to pouze se souhlasem MF. Obdobně jako v řádcích 8144 1 a 8145 1 se uvádí posledně platný rozpočet.</t>
        </r>
      </text>
    </comment>
    <comment ref="C68" authorId="0">
      <text>
        <r>
          <rPr>
            <b/>
            <sz val="8"/>
            <rFont val="Tahoma"/>
            <family val="0"/>
          </rPr>
          <t>MF:</t>
        </r>
        <r>
          <rPr>
            <sz val="8"/>
            <rFont val="Tahoma"/>
            <family val="0"/>
          </rPr>
          <t xml:space="preserve">
 Součet řádků 8146 1 až 8146 4</t>
        </r>
      </text>
    </comment>
    <comment ref="C72" authorId="0">
      <text>
        <r>
          <rPr>
            <b/>
            <sz val="8"/>
            <rFont val="Tahoma"/>
            <family val="0"/>
          </rPr>
          <t>MF:</t>
        </r>
        <r>
          <rPr>
            <sz val="8"/>
            <rFont val="Tahoma"/>
            <family val="0"/>
          </rPr>
          <t xml:space="preserve">
 Uvádí se dotace poskytnuté z jiných než výše uvedených státních fondů</t>
        </r>
      </text>
    </comment>
    <comment ref="C73" authorId="0">
      <text>
        <r>
          <rPr>
            <b/>
            <sz val="8"/>
            <rFont val="Tahoma"/>
            <family val="0"/>
          </rPr>
          <t>MF:</t>
        </r>
        <r>
          <rPr>
            <sz val="8"/>
            <rFont val="Tahoma"/>
            <family val="0"/>
          </rPr>
          <t xml:space="preserve">
Součet řádků 8147 1 + 8147 2 + 8147 3 + 8147 9</t>
        </r>
      </text>
    </comment>
    <comment ref="C74" authorId="0">
      <text>
        <r>
          <rPr>
            <b/>
            <sz val="8"/>
            <rFont val="Tahoma"/>
            <family val="0"/>
          </rPr>
          <t>MF:</t>
        </r>
        <r>
          <rPr>
            <sz val="8"/>
            <rFont val="Tahoma"/>
            <family val="0"/>
          </rPr>
          <t xml:space="preserve">
 Dotace poskytnutá z rozpočtu obce</t>
        </r>
      </text>
    </comment>
    <comment ref="C75" authorId="0">
      <text>
        <r>
          <rPr>
            <b/>
            <sz val="8"/>
            <rFont val="Tahoma"/>
            <family val="0"/>
          </rPr>
          <t>MF:</t>
        </r>
        <r>
          <rPr>
            <sz val="8"/>
            <rFont val="Tahoma"/>
            <family val="0"/>
          </rPr>
          <t xml:space="preserve">
 Dotace poskytnutá z rozpočtu okresu (okresního úřadu)</t>
        </r>
      </text>
    </comment>
    <comment ref="C76" authorId="0">
      <text>
        <r>
          <rPr>
            <b/>
            <sz val="8"/>
            <rFont val="Tahoma"/>
            <family val="0"/>
          </rPr>
          <t>MF:</t>
        </r>
        <r>
          <rPr>
            <sz val="8"/>
            <rFont val="Tahoma"/>
            <family val="0"/>
          </rPr>
          <t xml:space="preserve">
 Dotace poskytnutá z rozpočtu kraje (krajského úřadu)</t>
        </r>
      </text>
    </comment>
    <comment ref="C77" authorId="0">
      <text>
        <r>
          <rPr>
            <b/>
            <sz val="8"/>
            <rFont val="Tahoma"/>
            <family val="0"/>
          </rPr>
          <t>MF:</t>
        </r>
        <r>
          <rPr>
            <sz val="8"/>
            <rFont val="Tahoma"/>
            <family val="0"/>
          </rPr>
          <t xml:space="preserve">
 Součet řádků 8148 1 + 8148 2 + 8148 3</t>
        </r>
      </text>
    </comment>
    <comment ref="C78" authorId="0">
      <text>
        <r>
          <rPr>
            <b/>
            <sz val="8"/>
            <rFont val="Tahoma"/>
            <family val="0"/>
          </rPr>
          <t>MF:</t>
        </r>
        <r>
          <rPr>
            <sz val="8"/>
            <rFont val="Tahoma"/>
            <family val="0"/>
          </rPr>
          <t xml:space="preserve">
 Uvádí se příspěvky od jiných investorů na základě smlouvy o sdružení finančních prostředků.</t>
        </r>
      </text>
    </comment>
    <comment ref="C79" authorId="0">
      <text>
        <r>
          <rPr>
            <b/>
            <sz val="8"/>
            <rFont val="Tahoma"/>
            <family val="0"/>
          </rPr>
          <t>MF:</t>
        </r>
        <r>
          <rPr>
            <sz val="8"/>
            <rFont val="Tahoma"/>
            <family val="0"/>
          </rPr>
          <t xml:space="preserve">
 Uvádí se přijaté dodavatelské úvěry tj.úvěry,které budou poskytnuty v rámci smluv o energetických službách v systému EPC (Energy performance contracting) uzavíraných podle metodických pokynů "Aplikace metody EPC ve veřejném sektoru" vydaných MPO v roce 1999,nebo dodavatelských úvěrů jejichž přijetí bude předem odsouhlaseno MF. </t>
        </r>
      </text>
    </comment>
    <comment ref="C80" authorId="0">
      <text>
        <r>
          <rPr>
            <b/>
            <sz val="8"/>
            <rFont val="Tahoma"/>
            <family val="0"/>
          </rPr>
          <t>MF:</t>
        </r>
        <r>
          <rPr>
            <sz val="8"/>
            <rFont val="Tahoma"/>
            <family val="0"/>
          </rPr>
          <t xml:space="preserve">
Uvádí se finanční zdroje,které nelze zařadit do řádků 8149 1 až 8149 2.</t>
        </r>
      </text>
    </comment>
    <comment ref="C81" authorId="0">
      <text>
        <r>
          <rPr>
            <b/>
            <sz val="8"/>
            <rFont val="Tahoma"/>
            <family val="0"/>
          </rPr>
          <t>MF:</t>
        </r>
        <r>
          <rPr>
            <sz val="8"/>
            <rFont val="Tahoma"/>
            <family val="0"/>
          </rPr>
          <t xml:space="preserve">
Součet řádků 8149 1 + 8149 2 + 8149 9</t>
        </r>
      </text>
    </comment>
    <comment ref="C82" authorId="0">
      <text>
        <r>
          <rPr>
            <b/>
            <sz val="8"/>
            <rFont val="Tahoma"/>
            <family val="0"/>
          </rPr>
          <t>MF:</t>
        </r>
        <r>
          <rPr>
            <sz val="8"/>
            <rFont val="Tahoma"/>
            <family val="0"/>
          </rPr>
          <t xml:space="preserve">
 Uvádí se dotace poskytnuté z předvstupního fondu EU - PHARE</t>
        </r>
      </text>
    </comment>
    <comment ref="C83" authorId="0">
      <text>
        <r>
          <rPr>
            <b/>
            <sz val="8"/>
            <rFont val="Tahoma"/>
            <family val="0"/>
          </rPr>
          <t>MF:</t>
        </r>
        <r>
          <rPr>
            <sz val="8"/>
            <rFont val="Tahoma"/>
            <family val="0"/>
          </rPr>
          <t xml:space="preserve">
 Uvádí se dotace poskytnuté z předvstupního fondu EU - SAPARD</t>
        </r>
      </text>
    </comment>
    <comment ref="C84" authorId="0">
      <text>
        <r>
          <rPr>
            <b/>
            <sz val="8"/>
            <rFont val="Tahoma"/>
            <family val="0"/>
          </rPr>
          <t>MF:</t>
        </r>
        <r>
          <rPr>
            <sz val="8"/>
            <rFont val="Tahoma"/>
            <family val="0"/>
          </rPr>
          <t xml:space="preserve">
 Uvádí se dotace poskytnuté z předvstupního fondu EU - ISPA</t>
        </r>
      </text>
    </comment>
    <comment ref="C85" authorId="0">
      <text>
        <r>
          <rPr>
            <b/>
            <sz val="8"/>
            <rFont val="Tahoma"/>
            <family val="0"/>
          </rPr>
          <t>MF:</t>
        </r>
        <r>
          <rPr>
            <sz val="8"/>
            <rFont val="Tahoma"/>
            <family val="0"/>
          </rPr>
          <t xml:space="preserve">
 Uvádí se dotace poskytnuté z kohezního fondu EU </t>
        </r>
      </text>
    </comment>
    <comment ref="C86" authorId="0">
      <text>
        <r>
          <rPr>
            <b/>
            <sz val="8"/>
            <rFont val="Tahoma"/>
            <family val="0"/>
          </rPr>
          <t>MF:</t>
        </r>
        <r>
          <rPr>
            <sz val="8"/>
            <rFont val="Tahoma"/>
            <family val="0"/>
          </rPr>
          <t xml:space="preserve">
Uvádí se dotace poskytnuté ze strukturálních fondů EU </t>
        </r>
      </text>
    </comment>
    <comment ref="C87" authorId="0">
      <text>
        <r>
          <rPr>
            <b/>
            <sz val="8"/>
            <rFont val="Tahoma"/>
            <family val="0"/>
          </rPr>
          <t>MF:</t>
        </r>
        <r>
          <rPr>
            <sz val="8"/>
            <rFont val="Tahoma"/>
            <family val="0"/>
          </rPr>
          <t xml:space="preserve">
Uvádí se prostředky poskytnuté jinými než výše uvedenými fondy EU </t>
        </r>
      </text>
    </comment>
    <comment ref="C88" authorId="0">
      <text>
        <r>
          <rPr>
            <b/>
            <sz val="8"/>
            <rFont val="Tahoma"/>
            <family val="0"/>
          </rPr>
          <t>MF:</t>
        </r>
        <r>
          <rPr>
            <sz val="8"/>
            <rFont val="Tahoma"/>
            <family val="0"/>
          </rPr>
          <t xml:space="preserve">
Součet řádků 8151 1 + 8151 2 + 8151 3 + 8151 4 + 8151 5 + 8151 9</t>
        </r>
      </text>
    </comment>
    <comment ref="C89" authorId="0">
      <text>
        <r>
          <rPr>
            <b/>
            <sz val="8"/>
            <rFont val="Tahoma"/>
            <family val="0"/>
          </rPr>
          <t>MF:</t>
        </r>
        <r>
          <rPr>
            <sz val="8"/>
            <rFont val="Tahoma"/>
            <family val="0"/>
          </rPr>
          <t xml:space="preserve">
 Uvádí se prostředky poskytnuté členskými zeměmi na financování bezpečnostních investic schválených orgány NATO.</t>
        </r>
      </text>
    </comment>
    <comment ref="C90" authorId="0">
      <text>
        <r>
          <rPr>
            <b/>
            <sz val="8"/>
            <rFont val="Tahoma"/>
            <family val="0"/>
          </rPr>
          <t>MF:</t>
        </r>
        <r>
          <rPr>
            <sz val="8"/>
            <rFont val="Tahoma"/>
            <family val="0"/>
          </rPr>
          <t xml:space="preserve">
 Uvádí se prostředky poskytnuté jinými než výše uvedenými fondy NATO</t>
        </r>
      </text>
    </comment>
    <comment ref="C91" authorId="0">
      <text>
        <r>
          <rPr>
            <b/>
            <sz val="8"/>
            <rFont val="Tahoma"/>
            <family val="0"/>
          </rPr>
          <t>MF:</t>
        </r>
        <r>
          <rPr>
            <sz val="8"/>
            <rFont val="Tahoma"/>
            <family val="0"/>
          </rPr>
          <t xml:space="preserve">
Součet řádků 8152 1 + 8152 9</t>
        </r>
      </text>
    </comment>
    <comment ref="C92" authorId="0">
      <text>
        <r>
          <rPr>
            <b/>
            <sz val="8"/>
            <rFont val="Tahoma"/>
            <family val="0"/>
          </rPr>
          <t>MF:</t>
        </r>
        <r>
          <rPr>
            <sz val="8"/>
            <rFont val="Tahoma"/>
            <family val="0"/>
          </rPr>
          <t xml:space="preserve">
 Uvádí se zdroje ze zahraničí, které nelze zařadit do výše uvedených řádků.</t>
        </r>
      </text>
    </comment>
    <comment ref="C93" authorId="0">
      <text>
        <r>
          <rPr>
            <b/>
            <sz val="8"/>
            <rFont val="Tahoma"/>
            <family val="0"/>
          </rPr>
          <t>MF:</t>
        </r>
        <r>
          <rPr>
            <sz val="8"/>
            <rFont val="Tahoma"/>
            <family val="0"/>
          </rPr>
          <t xml:space="preserve">
Součet řádků 8159+8152 S+8151 S</t>
        </r>
      </text>
    </comment>
    <comment ref="M3" authorId="0">
      <text>
        <r>
          <rPr>
            <b/>
            <sz val="8"/>
            <rFont val="Tahoma"/>
            <family val="0"/>
          </rPr>
          <t>MF:</t>
        </r>
        <r>
          <rPr>
            <sz val="8"/>
            <rFont val="Tahoma"/>
            <family val="0"/>
          </rPr>
          <t xml:space="preserve">
Zde lze vložit aktuální rok</t>
        </r>
      </text>
    </comment>
    <comment ref="C6" authorId="0">
      <text>
        <r>
          <rPr>
            <b/>
            <sz val="8"/>
            <rFont val="Tahoma"/>
            <family val="0"/>
          </rPr>
          <t>MF:</t>
        </r>
        <r>
          <rPr>
            <sz val="8"/>
            <rFont val="Tahoma"/>
            <family val="0"/>
          </rPr>
          <t xml:space="preserve">
Evidenční číslo lze vložit jen na formukáři RA 80</t>
        </r>
      </text>
    </comment>
    <comment ref="C20" authorId="0">
      <text>
        <r>
          <rPr>
            <b/>
            <sz val="8"/>
            <rFont val="Tahoma"/>
            <family val="0"/>
          </rPr>
          <t>MF:</t>
        </r>
        <r>
          <rPr>
            <sz val="8"/>
            <rFont val="Tahoma"/>
            <family val="0"/>
          </rPr>
          <t xml:space="preserve">
 Uvádí se náklady (výdaje) na zdravotnickou techniku a zařízení</t>
        </r>
      </text>
    </comment>
    <comment ref="C54" authorId="1">
      <text>
        <r>
          <rPr>
            <b/>
            <sz val="8"/>
            <rFont val="Tahoma"/>
            <family val="2"/>
          </rPr>
          <t xml:space="preserve">MF : </t>
        </r>
        <r>
          <rPr>
            <sz val="8"/>
            <rFont val="Tahoma"/>
            <family val="0"/>
          </rPr>
          <t xml:space="preserve">
Uvádí se návratná finanční výpomoc poskytnutá příspěvkové organizaci a ostatním subj. ze státního rozpočtu na pořízení nebo technické zhodnocení dlouhodobého majetku,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Uvádí se posledně platný rozpočet (skutečné čerpání výdajů státního rozpočtu.
</t>
        </r>
      </text>
    </comment>
    <comment ref="C55" authorId="1">
      <text>
        <r>
          <rPr>
            <b/>
            <sz val="8"/>
            <rFont val="Tahoma"/>
            <family val="2"/>
          </rPr>
          <t>MF :</t>
        </r>
        <r>
          <rPr>
            <sz val="8"/>
            <rFont val="Tahoma"/>
            <family val="0"/>
          </rPr>
          <t xml:space="preserve"> 
Uvádí se převody nečerpané návratné finanční výpomoci do následujícího roku podle zákona č.218/2000 Sb.,prostřednictvím rezervního fondu správce programu
</t>
        </r>
      </text>
    </comment>
    <comment ref="C56" authorId="1">
      <text>
        <r>
          <rPr>
            <b/>
            <sz val="8"/>
            <rFont val="Tahoma"/>
            <family val="2"/>
          </rPr>
          <t xml:space="preserve">MF : </t>
        </r>
        <r>
          <rPr>
            <sz val="8"/>
            <rFont val="Tahoma"/>
            <family val="0"/>
          </rPr>
          <t xml:space="preserve">
Uvádí se převody nečerpané návratné finanční výpomoci do následujícího roku podle zvláštních předpisů,prostřednictvím Národního fondu obdobně jako v ř.8144 2
</t>
        </r>
      </text>
    </comment>
    <comment ref="C57" authorId="1">
      <text>
        <r>
          <rPr>
            <b/>
            <sz val="8"/>
            <rFont val="Tahoma"/>
            <family val="2"/>
          </rPr>
          <t>MF :</t>
        </r>
        <r>
          <rPr>
            <sz val="8"/>
            <rFont val="Tahoma"/>
            <family val="0"/>
          </rPr>
          <t xml:space="preserve">
Uvádí se převody nečerpané návratné finanční výpomoci do následujícího roku podle zvláštních předpisů,prostřednictvím Státních finančních aktiv obdobně jako v ř.8144 3</t>
        </r>
      </text>
    </comment>
    <comment ref="C60"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ř.8144 2.</t>
        </r>
      </text>
    </comment>
    <comment ref="C61" authorId="1">
      <text>
        <r>
          <rPr>
            <b/>
            <sz val="8"/>
            <rFont val="Tahoma"/>
            <family val="2"/>
          </rPr>
          <t>MF :</t>
        </r>
        <r>
          <rPr>
            <sz val="8"/>
            <rFont val="Tahoma"/>
            <family val="0"/>
          </rPr>
          <t xml:space="preserve">
Uvádí se převody nečerpaných výdajů státního rozpočtu do následujícího roku podle zvláštních předpisů,prostřednictvím Národního fondu obdobně jako je uvedeno v ř.8144 3.</t>
        </r>
      </text>
    </comment>
    <comment ref="C62" authorId="1">
      <text>
        <r>
          <rPr>
            <b/>
            <sz val="8"/>
            <rFont val="Tahoma"/>
            <family val="2"/>
          </rPr>
          <t>MF :</t>
        </r>
        <r>
          <rPr>
            <sz val="8"/>
            <rFont val="Tahoma"/>
            <family val="0"/>
          </rPr>
          <t xml:space="preserve">
Uvádí se převody nečerpaných výdajů státního rozpočtu do následujícího roku podle zvláštních předpisů,prostřednictvím Státních finančních aktiv obdobně jako je uvedeno v ř.8144 3.</t>
        </r>
      </text>
    </comment>
    <comment ref="C65"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ř.8145 2.</t>
        </r>
      </text>
    </comment>
    <comment ref="C66" authorId="1">
      <text>
        <r>
          <rPr>
            <b/>
            <sz val="8"/>
            <rFont val="Tahoma"/>
            <family val="0"/>
          </rPr>
          <t>MF :</t>
        </r>
        <r>
          <rPr>
            <sz val="8"/>
            <rFont val="Tahoma"/>
            <family val="0"/>
          </rPr>
          <t xml:space="preserve">
Uvádí se převody nečerpaných výdajů státního rozpočtu do následujícího roku podle zvláštních předpisů,prostřednictvím Národního fondu obdobně jako je uvedeno v ř.8145 3.</t>
        </r>
      </text>
    </comment>
    <comment ref="C67" authorId="1">
      <text>
        <r>
          <rPr>
            <b/>
            <sz val="8"/>
            <rFont val="Tahoma"/>
            <family val="0"/>
          </rPr>
          <t>MF :</t>
        </r>
        <r>
          <rPr>
            <sz val="8"/>
            <rFont val="Tahoma"/>
            <family val="0"/>
          </rPr>
          <t xml:space="preserve">
Uvádí se převody nečerpaných výdajů státního rozpočtu do následujícího roku podle zvláštních předpisů,prostřednictvím Státních finančních aktiv obdobně jako je uvedeno v ř.8145 3.</t>
        </r>
      </text>
    </comment>
    <comment ref="C69" authorId="0">
      <text>
        <r>
          <rPr>
            <b/>
            <sz val="8"/>
            <rFont val="Tahoma"/>
            <family val="0"/>
          </rPr>
          <t>MF:</t>
        </r>
        <r>
          <rPr>
            <sz val="8"/>
            <rFont val="Tahoma"/>
            <family val="0"/>
          </rPr>
          <t xml:space="preserve">
Uvádí se dotace poskytnuté ze Státního fondu životního prostředí.</t>
        </r>
      </text>
    </comment>
    <comment ref="C70" authorId="2">
      <text>
        <r>
          <rPr>
            <b/>
            <sz val="8"/>
            <rFont val="Tahoma"/>
            <family val="0"/>
          </rPr>
          <t>MF:</t>
        </r>
        <r>
          <rPr>
            <sz val="8"/>
            <rFont val="Tahoma"/>
            <family val="0"/>
          </rPr>
          <t xml:space="preserve">
Uvádí se dotace poskytnuté ze Státního fondu dopravní infrastruktury.</t>
        </r>
      </text>
    </comment>
    <comment ref="C71" authorId="0">
      <text>
        <r>
          <rPr>
            <b/>
            <sz val="8"/>
            <rFont val="Tahoma"/>
            <family val="0"/>
          </rPr>
          <t>MF:</t>
        </r>
        <r>
          <rPr>
            <sz val="8"/>
            <rFont val="Tahoma"/>
            <family val="0"/>
          </rPr>
          <t xml:space="preserve">
Uvádí se dotace poskytnuté ze Státního fondu rozvoje bydlení</t>
        </r>
      </text>
    </comment>
  </commentList>
</comments>
</file>

<file path=xl/comments8.xml><?xml version="1.0" encoding="utf-8"?>
<comments xmlns="http://schemas.openxmlformats.org/spreadsheetml/2006/main">
  <authors>
    <author>MF</author>
    <author>Podhorně Karel, Ing.</author>
    <author>INSTALL</author>
  </authors>
  <commentList>
    <comment ref="C7" authorId="0">
      <text>
        <r>
          <rPr>
            <b/>
            <sz val="8"/>
            <rFont val="Tahoma"/>
            <family val="0"/>
          </rPr>
          <t>MF:</t>
        </r>
        <r>
          <rPr>
            <sz val="8"/>
            <rFont val="Tahoma"/>
            <family val="0"/>
          </rPr>
          <t xml:space="preserve">
Evidenční číslo lze vložit jen na formukáři RA 80</t>
        </r>
      </text>
    </comment>
    <comment ref="C10" authorId="0">
      <text>
        <r>
          <rPr>
            <b/>
            <sz val="8"/>
            <rFont val="Tahoma"/>
            <family val="0"/>
          </rPr>
          <t>MF:</t>
        </r>
        <r>
          <rPr>
            <sz val="8"/>
            <rFont val="Tahoma"/>
            <family val="0"/>
          </rPr>
          <t xml:space="preserve">
Uvádí se náklady služeb podle mandátních smluv,kdy se organizace nechá zastupovat ve stavebním řízení a ve výkonu stavebního dozoru, v zabezpečení přípravy výběrových řízení a pod.(rozumí se příprava akcí oprav budov a staveb)</t>
        </r>
      </text>
    </comment>
    <comment ref="C11" authorId="0">
      <text>
        <r>
          <rPr>
            <b/>
            <sz val="8"/>
            <rFont val="Tahoma"/>
            <family val="0"/>
          </rPr>
          <t>MF:</t>
        </r>
        <r>
          <rPr>
            <sz val="8"/>
            <rFont val="Tahoma"/>
            <family val="0"/>
          </rPr>
          <t xml:space="preserve">
 Uvádí se náklady na pořízení dokumentace pro stavební řízení podle stavebního řádu a dokumentace skutečného  provedení stavby charakteru oprav. </t>
        </r>
      </text>
    </comment>
    <comment ref="C12" authorId="0">
      <text>
        <r>
          <rPr>
            <b/>
            <sz val="8"/>
            <rFont val="Tahoma"/>
            <family val="0"/>
          </rPr>
          <t>MF:</t>
        </r>
        <r>
          <rPr>
            <sz val="8"/>
            <rFont val="Tahoma"/>
            <family val="0"/>
          </rPr>
          <t xml:space="preserve">
Uvádí se náklady,které nelze zařadit do výše uvedených řádků 8221 1 a  8221 2 jako jsou smluvní pokuty, náhrady škod, výdaje na biologickou rekultivaci apod.</t>
        </r>
      </text>
    </comment>
    <comment ref="C13" authorId="0">
      <text>
        <r>
          <rPr>
            <b/>
            <sz val="8"/>
            <rFont val="Tahoma"/>
            <family val="0"/>
          </rPr>
          <t>MF:</t>
        </r>
        <r>
          <rPr>
            <sz val="8"/>
            <rFont val="Tahoma"/>
            <family val="0"/>
          </rPr>
          <t xml:space="preserve">
 Součet řádků  8221 1 +  8221 2 +  8221 9</t>
        </r>
      </text>
    </comment>
    <comment ref="C14" authorId="0">
      <text>
        <r>
          <rPr>
            <b/>
            <sz val="8"/>
            <rFont val="Tahoma"/>
            <family val="0"/>
          </rPr>
          <t>MF:</t>
        </r>
        <r>
          <rPr>
            <sz val="8"/>
            <rFont val="Tahoma"/>
            <family val="0"/>
          </rPr>
          <t xml:space="preserve">
Uvádí se mzdové a ostatní osobní náklady, platy zaměstnanců, odstupné, odchodné a náhrady mezd a platů.</t>
        </r>
      </text>
    </comment>
    <comment ref="C15" authorId="0">
      <text>
        <r>
          <rPr>
            <b/>
            <sz val="8"/>
            <rFont val="Tahoma"/>
            <family val="0"/>
          </rPr>
          <t>MF:</t>
        </r>
        <r>
          <rPr>
            <sz val="8"/>
            <rFont val="Tahoma"/>
            <family val="0"/>
          </rPr>
          <t xml:space="preserve">
Uvádí se povinné pojistné na sociální zabezpečení, zdravotní pojištění, příspěvek na politiku zaměstnanosti a ostatní  povinné pojistné hrazené zaměstnavatelem.</t>
        </r>
      </text>
    </comment>
    <comment ref="C16" authorId="0">
      <text>
        <r>
          <rPr>
            <b/>
            <sz val="8"/>
            <rFont val="Tahoma"/>
            <family val="0"/>
          </rPr>
          <t>MF:</t>
        </r>
        <r>
          <rPr>
            <sz val="8"/>
            <rFont val="Tahoma"/>
            <family val="0"/>
          </rPr>
          <t xml:space="preserve">
Součet řádků  8222 1 +  8222 2 </t>
        </r>
      </text>
    </comment>
    <comment ref="C17" authorId="0">
      <text>
        <r>
          <rPr>
            <b/>
            <sz val="8"/>
            <rFont val="Tahoma"/>
            <family val="0"/>
          </rPr>
          <t>MF:</t>
        </r>
        <r>
          <rPr>
            <sz val="8"/>
            <rFont val="Tahoma"/>
            <family val="0"/>
          </rPr>
          <t xml:space="preserve">
 Uvádí se náklady na nákup potravin, ochranných pomůcek, léků a zdravotnického materiálu, prádla, oděvů a obuvi,  učebnic, učebních pomůcek a tiskovin a dále nákup tzv. "všeobecného materiálu" jako jsou čistící a dezinfekční pro středky, osiva, barvy a laky, kancelářské potřeby atd.</t>
        </r>
      </text>
    </comment>
    <comment ref="C18" authorId="0">
      <text>
        <r>
          <rPr>
            <b/>
            <sz val="8"/>
            <rFont val="Tahoma"/>
            <family val="0"/>
          </rPr>
          <t>MF:</t>
        </r>
        <r>
          <rPr>
            <sz val="8"/>
            <rFont val="Tahoma"/>
            <family val="0"/>
          </rPr>
          <t xml:space="preserve">
Uvádí se vodné a stočné, náklady na páru, plyn, elektrickou energii, pevná paliva, pohonné hmoty a mazadla atd.</t>
        </r>
      </text>
    </comment>
    <comment ref="C19" authorId="0">
      <text>
        <r>
          <rPr>
            <b/>
            <sz val="8"/>
            <rFont val="Tahoma"/>
            <family val="0"/>
          </rPr>
          <t>MF:</t>
        </r>
        <r>
          <rPr>
            <sz val="8"/>
            <rFont val="Tahoma"/>
            <family val="0"/>
          </rPr>
          <t xml:space="preserve">
 Uvádí se náklady na služby poštovní,telekomunikační,radiokomunikační, konzultační a poradenské, služby peněžních ústavů, služby školení a vzdělávání, zpracování dat a dále nájemné (vč. tzv.operačního leasingu a pachtovného) a ostatní služby jako jsou zdravotní prohlídky, příspěvky na stravování zaměstnanců atd.</t>
        </r>
      </text>
    </comment>
    <comment ref="C20" authorId="0">
      <text>
        <r>
          <rPr>
            <b/>
            <sz val="8"/>
            <rFont val="Tahoma"/>
            <family val="0"/>
          </rPr>
          <t>MF:</t>
        </r>
        <r>
          <rPr>
            <sz val="8"/>
            <rFont val="Tahoma"/>
            <family val="0"/>
          </rPr>
          <t xml:space="preserve">
Uvádí se náklady na opravu a udržování strojů, zařízení a inventáře které nejsou pevnou součástí budov </t>
        </r>
      </text>
    </comment>
    <comment ref="C21" authorId="0">
      <text>
        <r>
          <rPr>
            <b/>
            <sz val="8"/>
            <rFont val="Tahoma"/>
            <family val="0"/>
          </rPr>
          <t>MF:</t>
        </r>
        <r>
          <rPr>
            <sz val="8"/>
            <rFont val="Tahoma"/>
            <family val="0"/>
          </rPr>
          <t xml:space="preserve">
Uvádí se náklady na opravy a udržování movitého majetku, na cestovné a cestovní náhrady, na pohoštění a na finanční  leasing. Uvádí se též náklady na nákup uměleckých děl, která jsou hmotným majetkem a nejsou součástí staveb a výstavních souborů a knihovních sbírek knihoven jednotné soustavy, popřípadě jiných sbírek a movitých kulturních památek a jejich souborů. Patří sem i platby daní a poplatků, vč.dálničních známek a poplatků vůči cizím státům atd.</t>
        </r>
      </text>
    </comment>
    <comment ref="C22" authorId="0">
      <text>
        <r>
          <rPr>
            <b/>
            <sz val="8"/>
            <rFont val="Tahoma"/>
            <family val="0"/>
          </rPr>
          <t>MF:</t>
        </r>
        <r>
          <rPr>
            <sz val="8"/>
            <rFont val="Tahoma"/>
            <family val="0"/>
          </rPr>
          <t xml:space="preserve">
 Součet řádků 8223 1 + 8223 2 + 8223 3 + 8223 9</t>
        </r>
      </text>
    </comment>
    <comment ref="C23" authorId="0">
      <text>
        <r>
          <rPr>
            <b/>
            <sz val="8"/>
            <rFont val="Tahoma"/>
            <family val="0"/>
          </rPr>
          <t>MF:</t>
        </r>
        <r>
          <rPr>
            <sz val="8"/>
            <rFont val="Tahoma"/>
            <family val="0"/>
          </rPr>
          <t xml:space="preserve">
 Uvádí se náklady údržby a oprav stavební části staveb tj.činností,kterými se udržuje tento hmotný majetek v provozuschopném stavu (neprovádí se jeho zhodnocení).</t>
        </r>
      </text>
    </comment>
    <comment ref="C24" authorId="0">
      <text>
        <r>
          <rPr>
            <b/>
            <sz val="8"/>
            <rFont val="Tahoma"/>
            <family val="0"/>
          </rPr>
          <t>MF:</t>
        </r>
        <r>
          <rPr>
            <sz val="8"/>
            <rFont val="Tahoma"/>
            <family val="0"/>
          </rPr>
          <t xml:space="preserve">
 Uvádí se náklady údržby a oprav technologické části staveb tj.činností,kterými se udržuje tento hmotný majetek v provozuschopném stavu (neprovádí se jeho zhodnocení).</t>
        </r>
      </text>
    </comment>
    <comment ref="C25" authorId="0">
      <text>
        <r>
          <rPr>
            <b/>
            <sz val="8"/>
            <rFont val="Tahoma"/>
            <family val="0"/>
          </rPr>
          <t>MF:</t>
        </r>
        <r>
          <rPr>
            <sz val="8"/>
            <rFont val="Tahoma"/>
            <family val="0"/>
          </rPr>
          <t xml:space="preserve">
Uvádí se neinvestiční náklady na pořízení a obnovu všech druhů dopravních prostředků silniční i kolejové dopravy</t>
        </r>
      </text>
    </comment>
    <comment ref="C26" authorId="0">
      <text>
        <r>
          <rPr>
            <b/>
            <sz val="8"/>
            <rFont val="Tahoma"/>
            <family val="0"/>
          </rPr>
          <t>MF:</t>
        </r>
        <r>
          <rPr>
            <sz val="8"/>
            <rFont val="Tahoma"/>
            <family val="0"/>
          </rPr>
          <t xml:space="preserve">
 Uvádí se neinvest.náklady na pořízení a obnovu hardware a ostatních zařízení výpočetních a informačních systémů </t>
        </r>
      </text>
    </comment>
    <comment ref="C27" authorId="0">
      <text>
        <r>
          <rPr>
            <b/>
            <sz val="8"/>
            <rFont val="Tahoma"/>
            <family val="0"/>
          </rPr>
          <t>MF:</t>
        </r>
        <r>
          <rPr>
            <sz val="8"/>
            <rFont val="Tahoma"/>
            <family val="0"/>
          </rPr>
          <t xml:space="preserve">
Uvádí se neinvest.náklady na pořízení a obnovu vojenské techniky a zařízení určené ministerstvem obrany</t>
        </r>
      </text>
    </comment>
    <comment ref="C28" authorId="0">
      <text>
        <r>
          <rPr>
            <b/>
            <sz val="8"/>
            <rFont val="Tahoma"/>
            <family val="0"/>
          </rPr>
          <t>MF:</t>
        </r>
        <r>
          <rPr>
            <sz val="8"/>
            <rFont val="Tahoma"/>
            <family val="0"/>
          </rPr>
          <t xml:space="preserve">
 Uvádí se neinvestiční náklady na pořízení a obnovu jiných než výše uvedených strojů a zařízení .</t>
        </r>
      </text>
    </comment>
    <comment ref="C29" authorId="0">
      <text>
        <r>
          <rPr>
            <b/>
            <sz val="8"/>
            <rFont val="Tahoma"/>
            <family val="0"/>
          </rPr>
          <t>MF:</t>
        </r>
        <r>
          <rPr>
            <sz val="8"/>
            <rFont val="Tahoma"/>
            <family val="0"/>
          </rPr>
          <t xml:space="preserve">
 Součet řádků 8226 1 + 8226 2 + 8226 3 + 8226 9</t>
        </r>
      </text>
    </comment>
    <comment ref="C30" authorId="0">
      <text>
        <r>
          <rPr>
            <b/>
            <sz val="8"/>
            <rFont val="Tahoma"/>
            <family val="0"/>
          </rPr>
          <t>MF:</t>
        </r>
        <r>
          <rPr>
            <sz val="8"/>
            <rFont val="Tahoma"/>
            <family val="0"/>
          </rPr>
          <t xml:space="preserve">
Uvádí se neinvest.náklady na pořízení a obnovu programového vybavení (software) výpočetních a inform.systémů</t>
        </r>
      </text>
    </comment>
    <comment ref="C31" authorId="0">
      <text>
        <r>
          <rPr>
            <b/>
            <sz val="8"/>
            <rFont val="Tahoma"/>
            <family val="0"/>
          </rPr>
          <t>MF:</t>
        </r>
        <r>
          <rPr>
            <sz val="8"/>
            <rFont val="Tahoma"/>
            <family val="0"/>
          </rPr>
          <t xml:space="preserve">
 Uvádí se neinvestiční náklady vynaložené na pořízení ocenitelných průmyslových, autorských a jiných práv</t>
        </r>
      </text>
    </comment>
    <comment ref="C32" authorId="0">
      <text>
        <r>
          <rPr>
            <b/>
            <sz val="8"/>
            <rFont val="Tahoma"/>
            <family val="0"/>
          </rPr>
          <t>MF:</t>
        </r>
        <r>
          <rPr>
            <sz val="8"/>
            <rFont val="Tahoma"/>
            <family val="0"/>
          </rPr>
          <t xml:space="preserve">
Uvádí se neinvestiční náklady vynaložené na pořízení výsledků výzkumné a obdobné činnosti </t>
        </r>
      </text>
    </comment>
    <comment ref="C33" authorId="0">
      <text>
        <r>
          <rPr>
            <b/>
            <sz val="8"/>
            <rFont val="Tahoma"/>
            <family val="0"/>
          </rPr>
          <t>MF:</t>
        </r>
        <r>
          <rPr>
            <sz val="8"/>
            <rFont val="Tahoma"/>
            <family val="0"/>
          </rPr>
          <t xml:space="preserve">
 Uvádí se neinvestiční náklady na pořízení a obnovu jiného než výše uvedeného nehmotného majetku.</t>
        </r>
      </text>
    </comment>
    <comment ref="C34" authorId="0">
      <text>
        <r>
          <rPr>
            <b/>
            <sz val="8"/>
            <rFont val="Tahoma"/>
            <family val="0"/>
          </rPr>
          <t>MF:</t>
        </r>
        <r>
          <rPr>
            <sz val="8"/>
            <rFont val="Tahoma"/>
            <family val="0"/>
          </rPr>
          <t xml:space="preserve">
Součet řádků 8227 1 + 8227 2 + 8227 3 + 8227 9</t>
        </r>
      </text>
    </comment>
    <comment ref="C35" authorId="0">
      <text>
        <r>
          <rPr>
            <b/>
            <sz val="8"/>
            <rFont val="Tahoma"/>
            <family val="0"/>
          </rPr>
          <t>MF:</t>
        </r>
        <r>
          <rPr>
            <sz val="8"/>
            <rFont val="Tahoma"/>
            <family val="0"/>
          </rPr>
          <t xml:space="preserve">
 Uvádí se úrokové náklady investičních, nezaručených úvěrů v případě, že se hradí před zahájením a po dokončení akce</t>
        </r>
      </text>
    </comment>
    <comment ref="C36" authorId="0">
      <text>
        <r>
          <rPr>
            <b/>
            <sz val="8"/>
            <rFont val="Tahoma"/>
            <family val="0"/>
          </rPr>
          <t>MF:</t>
        </r>
        <r>
          <rPr>
            <sz val="8"/>
            <rFont val="Tahoma"/>
            <family val="0"/>
          </rPr>
          <t xml:space="preserve">
Uvádí se úrokové náklady jako v řádku 8228 5 a to pro úvěry, na které poskytla záruku vláda ČR.</t>
        </r>
      </text>
    </comment>
    <comment ref="C37" authorId="0">
      <text>
        <r>
          <rPr>
            <b/>
            <sz val="8"/>
            <rFont val="Tahoma"/>
            <family val="0"/>
          </rPr>
          <t>MF:</t>
        </r>
        <r>
          <rPr>
            <sz val="8"/>
            <rFont val="Tahoma"/>
            <family val="0"/>
          </rPr>
          <t xml:space="preserve">
Uvádí se úrokové náklady jako v řádku 8228 5 resp.8228 6 a to pro dodavatelské úvěry v případě, že budou v příslušné smlouvě specifikovány. V opačném případě budou součástí splátek úvěru v řádku 8232 2.</t>
        </r>
      </text>
    </comment>
    <comment ref="C38" authorId="0">
      <text>
        <r>
          <rPr>
            <b/>
            <sz val="8"/>
            <rFont val="Tahoma"/>
            <family val="0"/>
          </rPr>
          <t>MF:</t>
        </r>
        <r>
          <rPr>
            <sz val="8"/>
            <rFont val="Tahoma"/>
            <family val="0"/>
          </rPr>
          <t xml:space="preserve">
 Uvádí se ostatní běžné výdaje, které nelze zařadit do řádků 8228 5 až 8228 7</t>
        </r>
      </text>
    </comment>
    <comment ref="C39" authorId="0">
      <text>
        <r>
          <rPr>
            <b/>
            <sz val="8"/>
            <rFont val="Tahoma"/>
            <family val="0"/>
          </rPr>
          <t>MF:</t>
        </r>
        <r>
          <rPr>
            <sz val="8"/>
            <rFont val="Tahoma"/>
            <family val="0"/>
          </rPr>
          <t xml:space="preserve">
 Součet řádků 8228 5 + 8228 6 + 8228 7 + 8228 9</t>
        </r>
      </text>
    </comment>
    <comment ref="C40" authorId="0">
      <text>
        <r>
          <rPr>
            <b/>
            <sz val="8"/>
            <rFont val="Tahoma"/>
            <family val="0"/>
          </rPr>
          <t>MF:</t>
        </r>
        <r>
          <rPr>
            <sz val="8"/>
            <rFont val="Tahoma"/>
            <family val="0"/>
          </rPr>
          <t xml:space="preserve">
Uvádí se pouze rozpočtové údaje podle metodiky stanovené správcem programu. </t>
        </r>
      </text>
    </comment>
    <comment ref="C41" authorId="0">
      <text>
        <r>
          <rPr>
            <b/>
            <sz val="8"/>
            <rFont val="Tahoma"/>
            <family val="0"/>
          </rPr>
          <t>MF:</t>
        </r>
        <r>
          <rPr>
            <sz val="8"/>
            <rFont val="Tahoma"/>
            <family val="0"/>
          </rPr>
          <t xml:space="preserve">
Součet řádků 8221S + 8222 S + 8223 S + 8224 + 8225 + 8226 S + 8227 S + 8228 S + 8229</t>
        </r>
      </text>
    </comment>
    <comment ref="C47" authorId="0">
      <text>
        <r>
          <rPr>
            <b/>
            <sz val="8"/>
            <rFont val="Tahoma"/>
            <family val="0"/>
          </rPr>
          <t>MF:</t>
        </r>
        <r>
          <rPr>
            <sz val="8"/>
            <rFont val="Tahoma"/>
            <family val="0"/>
          </rPr>
          <t xml:space="preserve">
Uvádí se finanční potřeby,které nelze zařadit do řádků 8233 1 a 8233 2.</t>
        </r>
      </text>
    </comment>
    <comment ref="C48" authorId="0">
      <text>
        <r>
          <rPr>
            <b/>
            <sz val="8"/>
            <rFont val="Tahoma"/>
            <family val="0"/>
          </rPr>
          <t>MF:</t>
        </r>
        <r>
          <rPr>
            <sz val="8"/>
            <rFont val="Tahoma"/>
            <family val="0"/>
          </rPr>
          <t xml:space="preserve">
Součet řádků 8233 1 + 8233 2 + 8233 9</t>
        </r>
      </text>
    </comment>
    <comment ref="C56" authorId="1">
      <text>
        <r>
          <rPr>
            <b/>
            <sz val="8"/>
            <rFont val="Tahoma"/>
            <family val="2"/>
          </rPr>
          <t xml:space="preserve">MF : </t>
        </r>
        <r>
          <rPr>
            <sz val="8"/>
            <rFont val="Tahoma"/>
            <family val="0"/>
          </rPr>
          <t xml:space="preserve">
Uvádí se návratná finanční výpomoc poskytnutá příspěvkové organizaci a ostatním subj. ze státního rozpočtu na financování neinvestičních potřeb akce,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Uvádí se posledně platný rozpočet (skutečné čerpání výdajů státního rozpočtu.
</t>
        </r>
      </text>
    </comment>
    <comment ref="C57" authorId="1">
      <text>
        <r>
          <rPr>
            <b/>
            <sz val="8"/>
            <rFont val="Tahoma"/>
            <family val="2"/>
          </rPr>
          <t>MF :</t>
        </r>
        <r>
          <rPr>
            <sz val="8"/>
            <rFont val="Tahoma"/>
            <family val="0"/>
          </rPr>
          <t xml:space="preserve"> 
Uvádí se převody nečerpané návratné finanční výpomoci do následujícího roku podle zákona č.218/2000 Sb.,prostřednictvím rezervního fondu správce programu
v aktuálním roce se znaménkem (-) a v následujícím roce (+)</t>
        </r>
      </text>
    </comment>
    <comment ref="C58" authorId="1">
      <text>
        <r>
          <rPr>
            <b/>
            <sz val="8"/>
            <rFont val="Tahoma"/>
            <family val="2"/>
          </rPr>
          <t xml:space="preserve">MF : </t>
        </r>
        <r>
          <rPr>
            <sz val="8"/>
            <rFont val="Tahoma"/>
            <family val="0"/>
          </rPr>
          <t xml:space="preserve">
Uvádí se převody nečerpané návratné finanční výpomoci do následujícího roku podle zvláštních předpisů,prostřednictvím Národního fondu obdobně jako v ř.8244 2
</t>
        </r>
      </text>
    </comment>
    <comment ref="C59" authorId="1">
      <text>
        <r>
          <rPr>
            <b/>
            <sz val="8"/>
            <rFont val="Tahoma"/>
            <family val="2"/>
          </rPr>
          <t>MF :</t>
        </r>
        <r>
          <rPr>
            <sz val="8"/>
            <rFont val="Tahoma"/>
            <family val="0"/>
          </rPr>
          <t xml:space="preserve">
Uvádí se převody nečerpané návratné finanční výpomoci do následujícího roku podle zvláštních předpisů,prostřednictvím Státních finančních aktiv obdobně jako v ř.8244 3</t>
        </r>
      </text>
    </comment>
    <comment ref="C60" authorId="0">
      <text>
        <r>
          <rPr>
            <b/>
            <sz val="8"/>
            <rFont val="Tahoma"/>
            <family val="0"/>
          </rPr>
          <t>MF:</t>
        </r>
        <r>
          <rPr>
            <sz val="8"/>
            <rFont val="Tahoma"/>
            <family val="0"/>
          </rPr>
          <t xml:space="preserve">
 Součet řádků 8244 1 až 8244 4</t>
        </r>
      </text>
    </comment>
    <comment ref="C61" authorId="0">
      <text>
        <r>
          <rPr>
            <b/>
            <sz val="8"/>
            <rFont val="Tahoma"/>
            <family val="0"/>
          </rPr>
          <t>MF:</t>
        </r>
        <r>
          <rPr>
            <sz val="8"/>
            <rFont val="Tahoma"/>
            <family val="0"/>
          </rPr>
          <t xml:space="preserve">
Uvádí se účelově určené výdaje rozpočtové organizace, dotace příspěvkové organizaci, a dotace ostatním subj. ze státního rozpočtu na financování neinvestičních potřeb akce,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Obdobně jako v řádku 8244 1 se uvádí posledně platný rozpočet (skutečně čerpané výdaje).</t>
        </r>
      </text>
    </comment>
    <comment ref="C62"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ř.8244 2.</t>
        </r>
      </text>
    </comment>
    <comment ref="C63" authorId="1">
      <text>
        <r>
          <rPr>
            <b/>
            <sz val="8"/>
            <rFont val="Tahoma"/>
            <family val="2"/>
          </rPr>
          <t>MF :</t>
        </r>
        <r>
          <rPr>
            <sz val="8"/>
            <rFont val="Tahoma"/>
            <family val="0"/>
          </rPr>
          <t xml:space="preserve">
Uvádí se převody nečerpaných výdajů státního rozpočtu do následujícího roku podle zvláštních předpisů,prostřednictvím Národního fondu obdobně jako je uvedeno v ř.8144 3.</t>
        </r>
      </text>
    </comment>
    <comment ref="C64" authorId="1">
      <text>
        <r>
          <rPr>
            <b/>
            <sz val="8"/>
            <rFont val="Tahoma"/>
            <family val="2"/>
          </rPr>
          <t>MF :</t>
        </r>
        <r>
          <rPr>
            <sz val="8"/>
            <rFont val="Tahoma"/>
            <family val="0"/>
          </rPr>
          <t xml:space="preserve">
Uvádí se převody nečerpaných prostředků státního rozpočtu do následujícího roku podle zvláštních předpisů,prostřednictvím Státních finančních aktiv obdobně jako je uvedeno v ř.8244 4.</t>
        </r>
      </text>
    </comment>
    <comment ref="C65" authorId="0">
      <text>
        <r>
          <rPr>
            <b/>
            <sz val="8"/>
            <rFont val="Tahoma"/>
            <family val="0"/>
          </rPr>
          <t>MF:</t>
        </r>
        <r>
          <rPr>
            <sz val="8"/>
            <rFont val="Tahoma"/>
            <family val="0"/>
          </rPr>
          <t xml:space="preserve">
 Součet řádků 8245 1 až 8245 4</t>
        </r>
      </text>
    </comment>
    <comment ref="C69" authorId="0">
      <text>
        <r>
          <rPr>
            <b/>
            <sz val="8"/>
            <rFont val="Tahoma"/>
            <family val="0"/>
          </rPr>
          <t>MF:</t>
        </r>
        <r>
          <rPr>
            <sz val="8"/>
            <rFont val="Tahoma"/>
            <family val="0"/>
          </rPr>
          <t xml:space="preserve">
 Uvádí se dotace poskytnuté z jiných než výše uvedených státních fondů</t>
        </r>
      </text>
    </comment>
    <comment ref="C70" authorId="0">
      <text>
        <r>
          <rPr>
            <b/>
            <sz val="8"/>
            <rFont val="Tahoma"/>
            <family val="0"/>
          </rPr>
          <t>MF:</t>
        </r>
        <r>
          <rPr>
            <sz val="8"/>
            <rFont val="Tahoma"/>
            <family val="0"/>
          </rPr>
          <t xml:space="preserve">
Součet řádků 8247 1 + 8247 2 + 8247 3 + 8247 9</t>
        </r>
      </text>
    </comment>
    <comment ref="C71" authorId="0">
      <text>
        <r>
          <rPr>
            <b/>
            <sz val="8"/>
            <rFont val="Tahoma"/>
            <family val="0"/>
          </rPr>
          <t>MF:</t>
        </r>
        <r>
          <rPr>
            <sz val="8"/>
            <rFont val="Tahoma"/>
            <family val="0"/>
          </rPr>
          <t xml:space="preserve">
 Dotace poskytnutá z rozpočtu obce</t>
        </r>
      </text>
    </comment>
    <comment ref="C72" authorId="0">
      <text>
        <r>
          <rPr>
            <b/>
            <sz val="8"/>
            <rFont val="Tahoma"/>
            <family val="0"/>
          </rPr>
          <t>MF:</t>
        </r>
        <r>
          <rPr>
            <sz val="8"/>
            <rFont val="Tahoma"/>
            <family val="0"/>
          </rPr>
          <t xml:space="preserve">
 Dotace poskytnutá z rozpočtu okresu (okresního úřadu)</t>
        </r>
      </text>
    </comment>
    <comment ref="C73" authorId="0">
      <text>
        <r>
          <rPr>
            <b/>
            <sz val="8"/>
            <rFont val="Tahoma"/>
            <family val="0"/>
          </rPr>
          <t>MF:</t>
        </r>
        <r>
          <rPr>
            <sz val="8"/>
            <rFont val="Tahoma"/>
            <family val="0"/>
          </rPr>
          <t xml:space="preserve">
 Dotace poskytnutá z rozpočtu kraje (krajského úřadu)</t>
        </r>
      </text>
    </comment>
    <comment ref="C74" authorId="0">
      <text>
        <r>
          <rPr>
            <b/>
            <sz val="8"/>
            <rFont val="Tahoma"/>
            <family val="0"/>
          </rPr>
          <t>MF:</t>
        </r>
        <r>
          <rPr>
            <sz val="8"/>
            <rFont val="Tahoma"/>
            <family val="0"/>
          </rPr>
          <t xml:space="preserve">
 Součet řádků 8248 1 + 8248 2 + 8248 3</t>
        </r>
      </text>
    </comment>
    <comment ref="C75" authorId="0">
      <text>
        <r>
          <rPr>
            <b/>
            <sz val="8"/>
            <rFont val="Tahoma"/>
            <family val="0"/>
          </rPr>
          <t>MF:</t>
        </r>
        <r>
          <rPr>
            <sz val="8"/>
            <rFont val="Tahoma"/>
            <family val="0"/>
          </rPr>
          <t xml:space="preserve">
 Uvádí se příspěvky od jiných investorů na základě smlouvy o sdružení finančních prostředků.</t>
        </r>
      </text>
    </comment>
    <comment ref="C76" authorId="0">
      <text>
        <r>
          <rPr>
            <b/>
            <sz val="8"/>
            <rFont val="Tahoma"/>
            <family val="0"/>
          </rPr>
          <t>MF:</t>
        </r>
        <r>
          <rPr>
            <sz val="8"/>
            <rFont val="Tahoma"/>
            <family val="0"/>
          </rPr>
          <t xml:space="preserve">
 Uvádí se přijaté dodavatelské úvěry tj.úvěry,které budou poskytnuty v rámci smluv o energetických službách v systému EPC (Energy performance contracting) uzavíraných podle metodických pokynů "Aplikace metody EPC ve veřejném sektoru" vydaných MPO v roce 1999,nebo dodavatelských úvěrů jejichž přijetí bude předem odsouhlaseno MF. </t>
        </r>
      </text>
    </comment>
    <comment ref="C77" authorId="0">
      <text>
        <r>
          <rPr>
            <b/>
            <sz val="8"/>
            <rFont val="Tahoma"/>
            <family val="0"/>
          </rPr>
          <t>MF:</t>
        </r>
        <r>
          <rPr>
            <sz val="8"/>
            <rFont val="Tahoma"/>
            <family val="0"/>
          </rPr>
          <t xml:space="preserve">
Uvádí se finanční zdroje,které nelze zařadit do řádků 8249 1 a 8249 2.</t>
        </r>
      </text>
    </comment>
    <comment ref="C78" authorId="0">
      <text>
        <r>
          <rPr>
            <b/>
            <sz val="8"/>
            <rFont val="Tahoma"/>
            <family val="0"/>
          </rPr>
          <t>MF:</t>
        </r>
        <r>
          <rPr>
            <sz val="8"/>
            <rFont val="Tahoma"/>
            <family val="0"/>
          </rPr>
          <t xml:space="preserve">
Součet řádků 8249 1 + 8249 2 + 8249 9</t>
        </r>
      </text>
    </comment>
    <comment ref="C79" authorId="0">
      <text>
        <r>
          <rPr>
            <b/>
            <sz val="8"/>
            <rFont val="Tahoma"/>
            <family val="0"/>
          </rPr>
          <t>MF:</t>
        </r>
        <r>
          <rPr>
            <sz val="8"/>
            <rFont val="Tahoma"/>
            <family val="0"/>
          </rPr>
          <t xml:space="preserve">
 Uvádí se dotace poskytnuté z předvstupního fondu EU - PHARE</t>
        </r>
      </text>
    </comment>
    <comment ref="C80" authorId="0">
      <text>
        <r>
          <rPr>
            <b/>
            <sz val="8"/>
            <rFont val="Tahoma"/>
            <family val="0"/>
          </rPr>
          <t>MF:</t>
        </r>
        <r>
          <rPr>
            <sz val="8"/>
            <rFont val="Tahoma"/>
            <family val="0"/>
          </rPr>
          <t xml:space="preserve">
 Uvádí se dotace poskytnuté z předvstupního fondu EU - SAPARD</t>
        </r>
      </text>
    </comment>
    <comment ref="C81" authorId="0">
      <text>
        <r>
          <rPr>
            <b/>
            <sz val="8"/>
            <rFont val="Tahoma"/>
            <family val="0"/>
          </rPr>
          <t>MF:</t>
        </r>
        <r>
          <rPr>
            <sz val="8"/>
            <rFont val="Tahoma"/>
            <family val="0"/>
          </rPr>
          <t xml:space="preserve">
 Uvádí se dotace poskytnuté z předvstupního fondu EU - ISPA</t>
        </r>
      </text>
    </comment>
    <comment ref="C82" authorId="0">
      <text>
        <r>
          <rPr>
            <b/>
            <sz val="8"/>
            <rFont val="Tahoma"/>
            <family val="0"/>
          </rPr>
          <t>MF:</t>
        </r>
        <r>
          <rPr>
            <sz val="8"/>
            <rFont val="Tahoma"/>
            <family val="0"/>
          </rPr>
          <t xml:space="preserve">
 Uvádí se dotace poskytnuté z kohezního fondu EU </t>
        </r>
      </text>
    </comment>
    <comment ref="C83" authorId="0">
      <text>
        <r>
          <rPr>
            <b/>
            <sz val="8"/>
            <rFont val="Tahoma"/>
            <family val="0"/>
          </rPr>
          <t>MF:</t>
        </r>
        <r>
          <rPr>
            <sz val="8"/>
            <rFont val="Tahoma"/>
            <family val="0"/>
          </rPr>
          <t xml:space="preserve">
Uvádí se dotace poskytnuté ze strukturálních fondů EU </t>
        </r>
      </text>
    </comment>
    <comment ref="C84" authorId="0">
      <text>
        <r>
          <rPr>
            <b/>
            <sz val="8"/>
            <rFont val="Tahoma"/>
            <family val="0"/>
          </rPr>
          <t>MF:</t>
        </r>
        <r>
          <rPr>
            <sz val="8"/>
            <rFont val="Tahoma"/>
            <family val="0"/>
          </rPr>
          <t xml:space="preserve">
Uvádí se prostředky poskytnuté jinými než výše uvedenými fondy EU </t>
        </r>
      </text>
    </comment>
    <comment ref="C85" authorId="0">
      <text>
        <r>
          <rPr>
            <b/>
            <sz val="8"/>
            <rFont val="Tahoma"/>
            <family val="0"/>
          </rPr>
          <t>MF:</t>
        </r>
        <r>
          <rPr>
            <sz val="8"/>
            <rFont val="Tahoma"/>
            <family val="0"/>
          </rPr>
          <t xml:space="preserve">
Součet řádků 8251 1 až 8251  9</t>
        </r>
      </text>
    </comment>
    <comment ref="C86" authorId="0">
      <text>
        <r>
          <rPr>
            <b/>
            <sz val="8"/>
            <rFont val="Tahoma"/>
            <family val="0"/>
          </rPr>
          <t>MF:</t>
        </r>
        <r>
          <rPr>
            <sz val="8"/>
            <rFont val="Tahoma"/>
            <family val="0"/>
          </rPr>
          <t xml:space="preserve">
 Uvádí se prostředky poskytnuté členskými zeměmi na financování bezpečnostních investic schválených orgány NATO.</t>
        </r>
      </text>
    </comment>
    <comment ref="C87" authorId="0">
      <text>
        <r>
          <rPr>
            <b/>
            <sz val="8"/>
            <rFont val="Tahoma"/>
            <family val="0"/>
          </rPr>
          <t>MF:</t>
        </r>
        <r>
          <rPr>
            <sz val="8"/>
            <rFont val="Tahoma"/>
            <family val="0"/>
          </rPr>
          <t xml:space="preserve">
 Uvádí se prostředky poskytnuté jinými než výše uvedenými fondy NATO</t>
        </r>
      </text>
    </comment>
    <comment ref="C88" authorId="0">
      <text>
        <r>
          <rPr>
            <b/>
            <sz val="8"/>
            <rFont val="Tahoma"/>
            <family val="0"/>
          </rPr>
          <t>MF:</t>
        </r>
        <r>
          <rPr>
            <sz val="8"/>
            <rFont val="Tahoma"/>
            <family val="0"/>
          </rPr>
          <t xml:space="preserve">
Součet řádků 8252 1 + 8252 9</t>
        </r>
      </text>
    </comment>
    <comment ref="C89" authorId="0">
      <text>
        <r>
          <rPr>
            <b/>
            <sz val="8"/>
            <rFont val="Tahoma"/>
            <family val="0"/>
          </rPr>
          <t>MF:</t>
        </r>
        <r>
          <rPr>
            <sz val="8"/>
            <rFont val="Tahoma"/>
            <family val="0"/>
          </rPr>
          <t xml:space="preserve">
 Uvádí se zdroje ze zahraničí, které nelze zařadit do výše uvedených řádků.</t>
        </r>
      </text>
    </comment>
    <comment ref="C90" authorId="0">
      <text>
        <r>
          <rPr>
            <b/>
            <sz val="8"/>
            <rFont val="Tahoma"/>
            <family val="0"/>
          </rPr>
          <t>MF:</t>
        </r>
        <r>
          <rPr>
            <sz val="8"/>
            <rFont val="Tahoma"/>
            <family val="0"/>
          </rPr>
          <t xml:space="preserve">
Součet řádků 8259+8252 S+82
51 S+8249 S+8248 S+8247 S+8245 S+8244 S+8243 S+8242+8241</t>
        </r>
      </text>
    </comment>
    <comment ref="C42" authorId="0">
      <text>
        <r>
          <rPr>
            <b/>
            <sz val="8"/>
            <rFont val="Tahoma"/>
            <family val="0"/>
          </rPr>
          <t>MF:</t>
        </r>
        <r>
          <rPr>
            <sz val="8"/>
            <rFont val="Tahoma"/>
            <family val="0"/>
          </rPr>
          <t xml:space="preserve">
Uvádí se úhrady splátek návratných finančních výpomocí poskytnutých ze státního rozpočtu.</t>
        </r>
      </text>
    </comment>
    <comment ref="C43" authorId="0">
      <text>
        <r>
          <rPr>
            <b/>
            <sz val="8"/>
            <rFont val="Tahoma"/>
            <family val="0"/>
          </rPr>
          <t>MF:</t>
        </r>
        <r>
          <rPr>
            <sz val="8"/>
            <rFont val="Tahoma"/>
            <family val="0"/>
          </rPr>
          <t xml:space="preserve">
 Uvádí se úhrady splátek jistin úvěrů zaručených vládou ČR.</t>
        </r>
      </text>
    </comment>
    <comment ref="C44" authorId="0">
      <text>
        <r>
          <rPr>
            <b/>
            <sz val="8"/>
            <rFont val="Tahoma"/>
            <family val="0"/>
          </rPr>
          <t>MF:</t>
        </r>
        <r>
          <rPr>
            <sz val="8"/>
            <rFont val="Tahoma"/>
            <family val="0"/>
          </rPr>
          <t xml:space="preserve">
 Uvádí se úhrady splátek jistin komerčních úvěrů poskytnutých bez záruky vlády ČR.</t>
        </r>
      </text>
    </comment>
    <comment ref="C45" authorId="0">
      <text>
        <r>
          <rPr>
            <b/>
            <sz val="8"/>
            <rFont val="Tahoma"/>
            <family val="0"/>
          </rPr>
          <t>MF:</t>
        </r>
        <r>
          <rPr>
            <sz val="8"/>
            <rFont val="Tahoma"/>
            <family val="0"/>
          </rPr>
          <t xml:space="preserve">
 Uvádí se příspěvky poskytované na základě smlouvy o sdružení prostředků na úhradu neinvestičních potřeb akce.</t>
        </r>
      </text>
    </comment>
    <comment ref="C46" authorId="0">
      <text>
        <r>
          <rPr>
            <b/>
            <sz val="8"/>
            <rFont val="Tahoma"/>
            <family val="0"/>
          </rPr>
          <t>MF:</t>
        </r>
        <r>
          <rPr>
            <sz val="8"/>
            <rFont val="Tahoma"/>
            <family val="0"/>
          </rPr>
          <t xml:space="preserve">
 Uvádí se úhrady splátek dodavatelských úvěrů tj.úvěrů, které budou poskytnuty v rámci smluv o energetických službách v systému Energy performance contracting  uzavíraných podle metodických pokynů  vydaných MPO , nebo dodavatelských úvěrů odsouhlasených MF.</t>
        </r>
      </text>
    </comment>
    <comment ref="C49" authorId="0">
      <text>
        <r>
          <rPr>
            <b/>
            <sz val="8"/>
            <rFont val="Tahoma"/>
            <family val="0"/>
          </rPr>
          <t>MF:</t>
        </r>
        <r>
          <rPr>
            <sz val="8"/>
            <rFont val="Tahoma"/>
            <family val="0"/>
          </rPr>
          <t xml:space="preserve">
</t>
        </r>
      </text>
    </comment>
    <comment ref="C51" authorId="0">
      <text>
        <r>
          <rPr>
            <b/>
            <sz val="8"/>
            <rFont val="Tahoma"/>
            <family val="0"/>
          </rPr>
          <t>MF:</t>
        </r>
        <r>
          <rPr>
            <sz val="8"/>
            <rFont val="Tahoma"/>
            <family val="0"/>
          </rPr>
          <t xml:space="preserve">
Uvádí se veškeré vlastní zdroje kterými disponuje investor tj.odpisy,rozdělení zisku,výnosy z prodeje dlouhodobého majetku atd.</t>
        </r>
      </text>
    </comment>
    <comment ref="C52" authorId="0">
      <text>
        <r>
          <rPr>
            <b/>
            <sz val="8"/>
            <rFont val="Tahoma"/>
            <family val="0"/>
          </rPr>
          <t>MF:</t>
        </r>
        <r>
          <rPr>
            <sz val="8"/>
            <rFont val="Tahoma"/>
            <family val="0"/>
          </rPr>
          <t xml:space="preserve">
Uvádí se přijaté bankovní úvěry,u kterých se neuvažuje resp.nebyla poskytnuta záruka schválená vládou. </t>
        </r>
      </text>
    </comment>
    <comment ref="C53" authorId="0">
      <text>
        <r>
          <rPr>
            <b/>
            <sz val="8"/>
            <rFont val="Tahoma"/>
            <family val="0"/>
          </rPr>
          <t>MF:</t>
        </r>
        <r>
          <rPr>
            <sz val="8"/>
            <rFont val="Tahoma"/>
            <family val="0"/>
          </rPr>
          <t xml:space="preserve">
Uvádí se úvěry,u kterých se počítá resp.byla poskytnuta záruka schválená vládou, určené na financování neinvestičních akcí stanovených MF v rámci schválené dokumentace programu. Příjemcem úvěru bude Konsolidační banka s.p.ú.  (KoB) nebo Česko moravská záruční a rozvojová banka  (ČMZRB), které budou provádět úhrady faktur za provedené práce a dodávky a poskytovat zálohy dodavatelům podle pravidel dohodnutých mezi MF a těmito bankami s tím,že investor účtuje o těchto úhradách způsobem stanoveným ministerstvem financí.</t>
        </r>
      </text>
    </comment>
    <comment ref="C54" authorId="0">
      <text>
        <r>
          <rPr>
            <b/>
            <sz val="8"/>
            <rFont val="Tahoma"/>
            <family val="0"/>
          </rPr>
          <t>MF:</t>
        </r>
        <r>
          <rPr>
            <sz val="8"/>
            <rFont val="Tahoma"/>
            <family val="0"/>
          </rPr>
          <t xml:space="preserve">
 Uvádí se zaručené úvěry jiného druhu než je uvedeno v řádku 8243 1 </t>
        </r>
      </text>
    </comment>
    <comment ref="C55" authorId="0">
      <text>
        <r>
          <rPr>
            <b/>
            <sz val="8"/>
            <rFont val="Tahoma"/>
            <family val="0"/>
          </rPr>
          <t>MF:</t>
        </r>
        <r>
          <rPr>
            <sz val="8"/>
            <rFont val="Tahoma"/>
            <family val="0"/>
          </rPr>
          <t xml:space="preserve">
Součet řádků 8243 1 a 8243 9</t>
        </r>
      </text>
    </comment>
    <comment ref="C67" authorId="2">
      <text>
        <r>
          <rPr>
            <b/>
            <sz val="8"/>
            <rFont val="Tahoma"/>
            <family val="0"/>
          </rPr>
          <t>MF:</t>
        </r>
        <r>
          <rPr>
            <sz val="8"/>
            <rFont val="Tahoma"/>
            <family val="0"/>
          </rPr>
          <t xml:space="preserve">
Uvádí se dotace poskytnuté ze Státního fondu dopravní infrastruktury.</t>
        </r>
      </text>
    </comment>
    <comment ref="C68" authorId="0">
      <text>
        <r>
          <rPr>
            <b/>
            <sz val="8"/>
            <rFont val="Tahoma"/>
            <family val="0"/>
          </rPr>
          <t>MF:</t>
        </r>
        <r>
          <rPr>
            <sz val="8"/>
            <rFont val="Tahoma"/>
            <family val="0"/>
          </rPr>
          <t xml:space="preserve">
Uvádí se dotace poskytnuté ze Státního fondu rozvoje bydlení</t>
        </r>
      </text>
    </comment>
  </commentList>
</comments>
</file>

<file path=xl/sharedStrings.xml><?xml version="1.0" encoding="utf-8"?>
<sst xmlns="http://schemas.openxmlformats.org/spreadsheetml/2006/main" count="1478" uniqueCount="1031">
  <si>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</si>
  <si>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</si>
  <si>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</si>
  <si>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</si>
  <si>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</si>
  <si>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</si>
  <si>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Návratné finanční výpomoci ze státního rozpočtu</t>
  </si>
  <si>
    <t xml:space="preserve"> Náklady na jiný než uvedený drobný hmotný inv.majetek </t>
  </si>
  <si>
    <t xml:space="preserve"> SUV - převody do násl.roku (-,+) prostř.Národního fondu</t>
  </si>
  <si>
    <t xml:space="preserve"> Individuálně posuzované výdaje státního rozpočtu</t>
  </si>
  <si>
    <t xml:space="preserve"> Dotace z jiných státních fondů</t>
  </si>
  <si>
    <t xml:space="preserve"> Dotace poskytnuté ze státních fondů</t>
  </si>
  <si>
    <t xml:space="preserve"> Dotace z rozpočtu obce</t>
  </si>
  <si>
    <t xml:space="preserve"> Dotace z rozpočtu okresu</t>
  </si>
  <si>
    <t xml:space="preserve"> Dotace z rozpočtu kraje</t>
  </si>
  <si>
    <t xml:space="preserve"> Dotace z územních rozpočtů</t>
  </si>
  <si>
    <t xml:space="preserve"> Příspěvky přijaté na sdruženou akci</t>
  </si>
  <si>
    <t xml:space="preserve"> Dodavatelské úvěry</t>
  </si>
  <si>
    <t xml:space="preserve"> Dotace z fondu PHARE</t>
  </si>
  <si>
    <t xml:space="preserve"> Dotace z fondu SAPARD</t>
  </si>
  <si>
    <t xml:space="preserve"> Dotace z fondu ISPA</t>
  </si>
  <si>
    <t xml:space="preserve"> Dotace z kohezniho fondu EU</t>
  </si>
  <si>
    <t xml:space="preserve"> Dotace ze strukturálních fondů EU</t>
  </si>
  <si>
    <t xml:space="preserve"> Dotace z jiných fondů EU </t>
  </si>
  <si>
    <t xml:space="preserve"> Dotace poskytnuté z fondů EU </t>
  </si>
  <si>
    <t xml:space="preserve"> Dotace z fondu NATO na bezpečnostní investice</t>
  </si>
  <si>
    <t xml:space="preserve"> Dotace z jiných fondů NATO</t>
  </si>
  <si>
    <t xml:space="preserve"> Dotace z fondů NATO</t>
  </si>
  <si>
    <t xml:space="preserve"> Jiné zahraniční zdroje výše neuvedené</t>
  </si>
  <si>
    <t xml:space="preserve">  Náklady inženýrské činnosti </t>
  </si>
  <si>
    <t xml:space="preserve">  Náklady projektové dokumentace </t>
  </si>
  <si>
    <t>81,82,83,84,85,86,87,88,89</t>
  </si>
  <si>
    <t>dne:</t>
  </si>
  <si>
    <t xml:space="preserve">  Jiné náklady přípravy a zabezpečení akce</t>
  </si>
  <si>
    <t xml:space="preserve"> Náklady přípravy a zabezpečení akce </t>
  </si>
  <si>
    <t xml:space="preserve"> Mzdové náklady a ostatní platby za provedenou práci</t>
  </si>
  <si>
    <t xml:space="preserve"> Povinné pojistné</t>
  </si>
  <si>
    <t xml:space="preserve"> Mzdové náklady a povinné pojistné</t>
  </si>
  <si>
    <t xml:space="preserve"> Náklady na nákup materiálu</t>
  </si>
  <si>
    <t xml:space="preserve"> Náklady na nákup vody, paliv a energie</t>
  </si>
  <si>
    <t xml:space="preserve"> Náklady na nákup služeb</t>
  </si>
  <si>
    <t xml:space="preserve"> Náklady oprav a udržování strojů,zařízení a inventáře</t>
  </si>
  <si>
    <t xml:space="preserve"> Náklady na ostatní nákupy</t>
  </si>
  <si>
    <t xml:space="preserve"> Náklady materiální povahy a služby</t>
  </si>
  <si>
    <t xml:space="preserve"> Náklady údržby a oprav stavební části stavby</t>
  </si>
  <si>
    <t xml:space="preserve"> Nákl.údržby a oprav technologické části stavby</t>
  </si>
  <si>
    <t xml:space="preserve"> Náklady na dopravní prostředky</t>
  </si>
  <si>
    <t xml:space="preserve"> Náklady na výpočetní techniku</t>
  </si>
  <si>
    <t xml:space="preserve"> Náklady na vojenskou techniku a zařízení</t>
  </si>
  <si>
    <t xml:space="preserve"> Náklady na drobný hmotný invest. majetek</t>
  </si>
  <si>
    <t xml:space="preserve"> Náklady na programové vybavení</t>
  </si>
  <si>
    <t xml:space="preserve"> Náklady na ocenitelná práva</t>
  </si>
  <si>
    <t xml:space="preserve"> Nákl.na nehmotné výsledky výzkumné a obdobné činnosti</t>
  </si>
  <si>
    <t xml:space="preserve"> Náklady na jiný než uvedený drobný nehmotný inv.majetek </t>
  </si>
  <si>
    <t xml:space="preserve"> Náklady na drobný nehmotný invest. majetek</t>
  </si>
  <si>
    <t xml:space="preserve"> Úroky z úvěrů bez státní záruky</t>
  </si>
  <si>
    <t xml:space="preserve"> Úroky z úvěrů se státní zárukou</t>
  </si>
  <si>
    <t xml:space="preserve"> Úroky z dodavatelských úvěrů</t>
  </si>
  <si>
    <t xml:space="preserve"> Ostatní neinvestiční náklady</t>
  </si>
  <si>
    <t xml:space="preserve"> Rezerva na úhradu neinvestičních nákladů</t>
  </si>
  <si>
    <t xml:space="preserve"> NEINVESTIČNÍ NÁKLADY CELKEM</t>
  </si>
  <si>
    <t xml:space="preserve"> Ostatní neinvestiční potřeby </t>
  </si>
  <si>
    <t xml:space="preserve"> SOUHRN NEINVESTIČNÍCH POTŘEB </t>
  </si>
  <si>
    <t xml:space="preserve"> Úvěry poskytnuté bez státní záruky</t>
  </si>
  <si>
    <t xml:space="preserve"> Úvěry poskytnuté se stát.zárukou ostatní výše neuvedené</t>
  </si>
  <si>
    <t xml:space="preserve"> Úvěry poskytnuté se státní zárukou</t>
  </si>
  <si>
    <t xml:space="preserve"> Systémově určené výdaje státního rozpočtu</t>
  </si>
  <si>
    <t xml:space="preserve">  Náklady na zdravotnickou techniku a zařízení</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</si>
  <si>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</si>
  <si>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</si>
  <si>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</si>
  <si>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</si>
  <si>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 xml:space="preserve"> Investiční náklady ostatní celkem </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</si>
  <si>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</si>
  <si>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</si>
  <si>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</si>
  <si>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</si>
  <si>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</si>
  <si>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</si>
  <si>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</si>
  <si>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</si>
  <si>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</si>
  <si>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</si>
  <si>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</si>
  <si>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</si>
  <si>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</si>
  <si>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</si>
  <si>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</si>
  <si>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</si>
  <si>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</si>
  <si>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</si>
  <si>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</si>
  <si>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</si>
  <si>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</si>
  <si>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</si>
  <si>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</si>
  <si>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</si>
  <si>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</si>
  <si>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</si>
  <si>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</si>
  <si>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</si>
  <si>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</si>
  <si>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</si>
  <si>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</si>
  <si>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</si>
  <si>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</si>
  <si>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</si>
  <si>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Ostatní neinvestiční náklady výše neuvedené</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</si>
  <si>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</si>
  <si>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</si>
  <si>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</si>
  <si>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</si>
  <si>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</si>
  <si>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</si>
  <si>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</si>
  <si>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</si>
  <si>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</si>
  <si>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</si>
  <si>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</si>
  <si>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</si>
  <si>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</si>
  <si>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</si>
  <si>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</si>
  <si>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</si>
  <si>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</si>
  <si>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</si>
  <si>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</si>
  <si>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</si>
  <si>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</si>
  <si>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</si>
  <si>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</si>
  <si>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Akce systému financování programů vedená pod evid. číslem *) :</t>
  </si>
  <si>
    <t xml:space="preserve"> Vypracování a schválení investičního záměru akce</t>
  </si>
  <si>
    <t xml:space="preserve"> Zadání akce (stavební části stavby)   1)</t>
  </si>
  <si>
    <t xml:space="preserve"> Realizace akce (stavební části stavby)</t>
  </si>
  <si>
    <t xml:space="preserve"> Realizace technologické části stavby (strojů a zařízení) 2)</t>
  </si>
  <si>
    <t xml:space="preserve"> Závěrečné vyhodnocení akce</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</si>
  <si>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</si>
  <si>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</si>
  <si>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</si>
  <si>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</si>
  <si>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</si>
  <si>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</si>
  <si>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</si>
  <si>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</si>
  <si>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</si>
  <si>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</si>
  <si>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</si>
  <si>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</si>
  <si>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</si>
  <si>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</si>
  <si>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</si>
  <si>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</si>
  <si>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</si>
  <si>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</si>
  <si>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</si>
  <si>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</si>
  <si>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</si>
  <si>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</si>
  <si>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</si>
  <si>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</si>
  <si>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</si>
  <si>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</si>
  <si>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</si>
  <si>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</si>
  <si>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</si>
  <si>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</si>
  <si>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</si>
  <si>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</si>
  <si>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</si>
  <si>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</si>
  <si>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</si>
  <si>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</si>
  <si>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</si>
  <si>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</si>
  <si>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</si>
  <si>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</si>
  <si>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</si>
  <si>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</si>
  <si>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</si>
  <si>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</si>
  <si>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</si>
  <si>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</si>
  <si>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</si>
  <si>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</si>
  <si>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Dotace ze Státního fondu životního prostředí</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</si>
  <si>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</si>
  <si>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</si>
  <si>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</si>
  <si>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</si>
  <si>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</si>
  <si>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</si>
  <si>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</si>
  <si>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</si>
  <si>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</si>
  <si>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</si>
  <si>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</si>
  <si>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</si>
  <si>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</si>
  <si>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</si>
  <si>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</si>
  <si>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</si>
  <si>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</si>
  <si>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</si>
  <si>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</si>
  <si>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</si>
  <si>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</si>
  <si>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</si>
  <si>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</si>
  <si>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</si>
  <si>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</si>
  <si>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</si>
  <si>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</si>
  <si>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</si>
  <si>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</si>
  <si>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</si>
  <si>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</si>
  <si>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</si>
  <si>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</si>
  <si>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</si>
  <si>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</si>
  <si>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</si>
  <si>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</si>
  <si>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</si>
  <si>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</si>
  <si>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</si>
  <si>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</si>
  <si>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</si>
  <si>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</si>
  <si>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</si>
  <si>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</si>
  <si>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</si>
  <si>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</si>
  <si>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</si>
  <si>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</si>
  <si>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</si>
  <si>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</si>
  <si>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</si>
  <si>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</si>
  <si>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</si>
  <si>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</si>
  <si>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</si>
  <si>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</si>
  <si>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</si>
  <si>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</si>
  <si>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</si>
  <si>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Kódy ISPROFIN *) :</t>
  </si>
  <si>
    <t xml:space="preserve"> Návratné fin.výpomoci (NFV) - posledně platný rozpočet</t>
  </si>
  <si>
    <t xml:space="preserve"> NFV - převody do násl.roku ( -,+) prostř.rezervního fondu</t>
  </si>
  <si>
    <t xml:space="preserve"> NFV - převody do násl.roku ( -,+) prostř.Národního fondu</t>
  </si>
  <si>
    <t xml:space="preserve"> NFV - převody do násl.roku ( -,+) prostř.Státních fin.aktiv</t>
  </si>
  <si>
    <t xml:space="preserve"> SUV - převody do násl.roku ( -,+) prostř.rezervního fondu</t>
  </si>
  <si>
    <t xml:space="preserve"> SUV - převody do násl.roku ( -,+) prostř.Národního fondu</t>
  </si>
  <si>
    <t xml:space="preserve"> SUV - převody do násl.roku ( -,+) prostř.Státních fin.aktiv</t>
  </si>
  <si>
    <t xml:space="preserve"> IPV - převody do násl.roku ( -,+) prostř.rezervního fondu</t>
  </si>
  <si>
    <t xml:space="preserve"> IPV - převody do násl.roku ( -,+) prostř.Národního fondu</t>
  </si>
  <si>
    <t xml:space="preserve"> IPV - převody do násl.roku ( -,+) prostř.Státních fin.aktiv</t>
  </si>
  <si>
    <t xml:space="preserve"> Individuálně posuzované výdaje (IPV) -posledně platný rozp.</t>
  </si>
  <si>
    <t>*) stanoví správce programu podle číselníků vydaných ministerstvem financí</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</si>
  <si>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</si>
  <si>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</si>
  <si>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</si>
  <si>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</si>
  <si>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</si>
  <si>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</si>
  <si>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</si>
  <si>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</si>
  <si>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</si>
  <si>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</si>
  <si>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</si>
  <si>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</si>
  <si>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</si>
  <si>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</si>
  <si>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</si>
  <si>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</si>
  <si>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</si>
  <si>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</si>
  <si>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</si>
  <si>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</si>
  <si>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</si>
  <si>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</si>
  <si>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</si>
  <si>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</si>
  <si>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</si>
  <si>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</si>
  <si>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</si>
  <si>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</si>
  <si>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</si>
  <si>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</si>
  <si>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</si>
  <si>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</si>
  <si>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</si>
  <si>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</si>
  <si>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</si>
  <si>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</si>
  <si>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</si>
  <si>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</si>
  <si>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</si>
  <si>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</si>
  <si>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Název</t>
  </si>
  <si>
    <t xml:space="preserve"> Účastník programu :</t>
  </si>
  <si>
    <t xml:space="preserve"> Rodné číslo (v případě,že účastník progr. nemá IČO) :</t>
  </si>
  <si>
    <t xml:space="preserve"> Kód území (okres) realizace:</t>
  </si>
  <si>
    <t xml:space="preserve"> Zadání  technologické části stavby (strojů a zařízení)  1),2)</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</si>
  <si>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</si>
  <si>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</si>
  <si>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</si>
  <si>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</si>
  <si>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</si>
  <si>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</si>
  <si>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</si>
  <si>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Jiné neinvestiční potřeby výše neuvedené</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</si>
  <si>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</si>
  <si>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</si>
  <si>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</si>
  <si>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</si>
  <si>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</si>
  <si>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</si>
  <si>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</si>
  <si>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</si>
  <si>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</si>
  <si>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</si>
  <si>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</si>
  <si>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</si>
  <si>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</si>
  <si>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</si>
  <si>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</si>
  <si>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</si>
  <si>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</si>
  <si>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</si>
  <si>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</si>
  <si>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</si>
  <si>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</si>
  <si>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</si>
  <si>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</si>
  <si>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</si>
  <si>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</si>
  <si>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</si>
  <si>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</si>
  <si>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</si>
  <si>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</si>
  <si>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</si>
  <si>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Jiné cizí zdroje tuzemské výše neuvedené</t>
  </si>
  <si>
    <t xml:space="preserve"> Jiné zdroje tuzemské </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</si>
  <si>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</si>
  <si>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</si>
  <si>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</si>
  <si>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</si>
  <si>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</si>
  <si>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</si>
  <si>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</si>
  <si>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</si>
  <si>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</si>
  <si>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</si>
  <si>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</si>
  <si>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</si>
  <si>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</si>
  <si>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</si>
  <si>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</si>
  <si>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</si>
  <si>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</si>
  <si>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</si>
  <si>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</si>
  <si>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</si>
  <si>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</si>
  <si>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</si>
  <si>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</si>
  <si>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</si>
  <si>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</si>
  <si>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</si>
  <si>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</si>
  <si>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</si>
  <si>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</si>
  <si>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</si>
  <si>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</si>
  <si>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</si>
  <si>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</si>
  <si>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</si>
  <si>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</si>
  <si>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</si>
  <si>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</si>
  <si>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</si>
  <si>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</si>
  <si>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</si>
  <si>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</si>
  <si>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</si>
  <si>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</si>
  <si>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</si>
  <si>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</si>
  <si>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</si>
  <si>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</si>
  <si>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</si>
  <si>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</si>
  <si>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</si>
  <si>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</si>
  <si>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</si>
  <si>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</si>
  <si>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</si>
  <si>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</si>
  <si>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</si>
  <si>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</si>
  <si>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IČO:</t>
  </si>
  <si>
    <t>-</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</si>
  <si>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</si>
  <si>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</si>
  <si>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</si>
  <si>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</si>
  <si>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</si>
  <si>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</si>
  <si>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IDENTIFIKAČNÍ ÚDAJE AKCE</t>
  </si>
  <si>
    <t>ISPROFIN</t>
  </si>
  <si>
    <t>ISPROFIN                                  BILANCE NEINVESTIČNÍCH POTŘEB A ZDROJŮ FINANCOVÁNÍ AKCE</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</si>
  <si>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</si>
  <si>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</si>
  <si>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</si>
  <si>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</si>
  <si>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</si>
  <si>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</si>
  <si>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</si>
  <si>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</si>
  <si>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</si>
  <si>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Systémově určené výdaje (SUV) - posledně platný rozpočet</t>
  </si>
  <si>
    <t xml:space="preserve"> Kód priority akce (projektu) *)</t>
  </si>
  <si>
    <t xml:space="preserve"> Přiložené form.RA (zakroužkujte) :</t>
  </si>
  <si>
    <t>ISPROFIN                       BILANCE INVESTIČNÍCH POTŘEB A ZDROJŮ FINANCOVÁNÍ AKCE</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</si>
  <si>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</si>
  <si>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</si>
  <si>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</si>
  <si>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</si>
  <si>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</si>
  <si>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</si>
  <si>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</si>
  <si>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</si>
  <si>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</si>
  <si>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</si>
  <si>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</si>
  <si>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</si>
  <si>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</si>
  <si>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</si>
  <si>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</si>
  <si>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 xml:space="preserve"> TERMÍNY PŔÍPRAVY A REALIZACE AKCE (mm.rrrr) :</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</si>
  <si>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</si>
  <si>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</si>
  <si>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</si>
  <si>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</si>
  <si>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</si>
  <si>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</si>
  <si>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</si>
  <si>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</si>
  <si>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</si>
  <si>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</si>
  <si>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</si>
  <si>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</si>
  <si>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</si>
  <si>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</si>
  <si>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</si>
  <si>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</si>
  <si>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</si>
  <si>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</si>
  <si>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</si>
  <si>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</si>
  <si>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</si>
  <si>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</si>
  <si>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</si>
  <si>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</si>
  <si>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</si>
  <si>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</si>
  <si>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</si>
  <si>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</si>
  <si>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</si>
  <si>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</si>
  <si>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</si>
  <si>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</si>
  <si>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</si>
  <si>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</si>
  <si>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</si>
  <si>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</si>
  <si>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</si>
  <si>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</si>
  <si>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</si>
  <si>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</si>
  <si>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</si>
  <si>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</si>
  <si>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</si>
  <si>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</si>
  <si>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</si>
  <si>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</si>
  <si>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</si>
  <si>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</si>
  <si>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</si>
  <si>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</si>
  <si>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</si>
  <si>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</si>
  <si>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</si>
  <si>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</si>
  <si>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</si>
  <si>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</si>
  <si>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Dotace ze Státního  fondu dopravní infrastruktury</t>
  </si>
  <si>
    <t xml:space="preserve"> Dotace ze Státního  fondu rozvoje bydlení</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</si>
  <si>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</si>
  <si>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</si>
  <si>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</si>
  <si>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</si>
  <si>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</si>
  <si>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</si>
  <si>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</si>
  <si>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</si>
  <si>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</si>
  <si>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</si>
  <si>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</si>
  <si>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</si>
  <si>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</si>
  <si>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</si>
  <si>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 xml:space="preserve">RA 80 </t>
  </si>
  <si>
    <t xml:space="preserve"> Číslo účtu 1 *) :</t>
  </si>
  <si>
    <t xml:space="preserve"> Číslo účtu 2 *) :</t>
  </si>
  <si>
    <t xml:space="preserve"> Název etapy</t>
  </si>
  <si>
    <t xml:space="preserve"> zahájení</t>
  </si>
  <si>
    <t>dokončení</t>
  </si>
  <si>
    <t xml:space="preserve"> Zadání zakázky na vypracování projektové dokumentace   1)</t>
  </si>
  <si>
    <t xml:space="preserve"> Vypracování a schválení projektové dokumentace </t>
  </si>
  <si>
    <t xml:space="preserve"> ROZHODUJÍCÍ PROJEKTOVANÉ PARAMETRY :</t>
  </si>
  <si>
    <t xml:space="preserve"> Název parametru</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</si>
  <si>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</si>
  <si>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</si>
  <si>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</si>
  <si>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</si>
  <si>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</si>
  <si>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</si>
  <si>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</si>
  <si>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</si>
  <si>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</si>
  <si>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</si>
  <si>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</si>
  <si>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</si>
  <si>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9999</t>
  </si>
  <si>
    <t>Zahraničí</t>
  </si>
  <si>
    <t>CZ0421</t>
  </si>
  <si>
    <t>Děčín</t>
  </si>
  <si>
    <t>DC</t>
  </si>
  <si>
    <t>3502</t>
  </si>
  <si>
    <t>CZ011</t>
  </si>
  <si>
    <t>Hl.m.Praha</t>
  </si>
  <si>
    <t>3100</t>
  </si>
  <si>
    <t>CZ0422</t>
  </si>
  <si>
    <t>Chomutov</t>
  </si>
  <si>
    <t>CV</t>
  </si>
  <si>
    <t>3503</t>
  </si>
  <si>
    <t>CZ0111</t>
  </si>
  <si>
    <t>Praha 1</t>
  </si>
  <si>
    <t>3101</t>
  </si>
  <si>
    <t>CZ0423</t>
  </si>
  <si>
    <t>Litoměřice</t>
  </si>
  <si>
    <t>LT</t>
  </si>
  <si>
    <t>3506</t>
  </si>
  <si>
    <t>CZ0112</t>
  </si>
  <si>
    <t>Praha 2</t>
  </si>
  <si>
    <t>3102</t>
  </si>
  <si>
    <t>CZ0424</t>
  </si>
  <si>
    <t>Louny</t>
  </si>
  <si>
    <t>LN</t>
  </si>
  <si>
    <t>3507</t>
  </si>
  <si>
    <t>CZ0113</t>
  </si>
  <si>
    <t>Praha 3</t>
  </si>
  <si>
    <t>3103</t>
  </si>
  <si>
    <t>CZ0425</t>
  </si>
  <si>
    <t>Most</t>
  </si>
  <si>
    <t>MO</t>
  </si>
  <si>
    <t>3508</t>
  </si>
  <si>
    <t>CZ0114</t>
  </si>
  <si>
    <t>Praha 4</t>
  </si>
  <si>
    <t>3104</t>
  </si>
  <si>
    <t>CZ0426</t>
  </si>
  <si>
    <t>Teplice</t>
  </si>
  <si>
    <t>TP</t>
  </si>
  <si>
    <t>3509</t>
  </si>
  <si>
    <t>CZ0115</t>
  </si>
  <si>
    <t>Praha 5</t>
  </si>
  <si>
    <t>3105</t>
  </si>
  <si>
    <t>CZ0427</t>
  </si>
  <si>
    <t>Ústí nad Labem</t>
  </si>
  <si>
    <t>UL</t>
  </si>
  <si>
    <t>3510</t>
  </si>
  <si>
    <t>CZ0116</t>
  </si>
  <si>
    <t>Praha 6</t>
  </si>
  <si>
    <t>3106</t>
  </si>
  <si>
    <t>CZ051</t>
  </si>
  <si>
    <t>Liberecký kraj</t>
  </si>
  <si>
    <t>CZ0117</t>
  </si>
  <si>
    <t>Praha 7</t>
  </si>
  <si>
    <t>3107</t>
  </si>
  <si>
    <t>CZ0511</t>
  </si>
  <si>
    <t>Česká Lípa</t>
  </si>
  <si>
    <t>CL</t>
  </si>
  <si>
    <t>3501</t>
  </si>
  <si>
    <t>CZ0118</t>
  </si>
  <si>
    <t>Praha 8</t>
  </si>
  <si>
    <t>3108</t>
  </si>
  <si>
    <t>CZ0512</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</si>
  <si>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</si>
  <si>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</si>
  <si>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</si>
  <si>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</si>
  <si>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</si>
  <si>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</si>
  <si>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</si>
  <si>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</si>
  <si>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</si>
  <si>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</si>
  <si>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</si>
  <si>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</si>
  <si>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</si>
  <si>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</si>
  <si>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</si>
  <si>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</si>
  <si>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</si>
  <si>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</si>
  <si>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</si>
  <si>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</si>
  <si>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</si>
  <si>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</si>
  <si>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</si>
  <si>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</si>
  <si>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</si>
  <si>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</si>
  <si>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</si>
  <si>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</si>
  <si>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</si>
  <si>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</si>
  <si>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</si>
  <si>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</si>
  <si>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</si>
  <si>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</si>
  <si>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</si>
  <si>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</si>
  <si>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</si>
  <si>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</si>
  <si>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</si>
  <si>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</si>
  <si>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</si>
  <si>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</si>
  <si>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</si>
  <si>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</si>
  <si>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</si>
  <si>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</si>
  <si>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</si>
  <si>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</si>
  <si>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</si>
  <si>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</si>
  <si>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</si>
  <si>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</si>
  <si>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</si>
  <si>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</si>
  <si>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</si>
  <si>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</si>
  <si>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</si>
  <si>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</si>
  <si>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</si>
  <si>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</si>
  <si>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</si>
  <si>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</si>
  <si>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</si>
  <si>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</si>
  <si>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</si>
  <si>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</si>
  <si>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</si>
  <si>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</si>
  <si>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</si>
  <si>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</si>
  <si>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</si>
  <si>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</si>
  <si>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</si>
  <si>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</si>
  <si>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</si>
  <si>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</si>
  <si>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</si>
  <si>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</si>
  <si>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</si>
  <si>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</si>
  <si>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</si>
  <si>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</si>
  <si>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</si>
  <si>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</si>
  <si>
    <t>KH</t>
  </si>
  <si>
    <t>3205</t>
  </si>
  <si>
    <t>CZ0534</t>
  </si>
  <si>
    <t>Ústí nad Orlicí</t>
  </si>
  <si>
    <t>UO</t>
  </si>
  <si>
    <t>3611</t>
  </si>
  <si>
    <t>CZ0216</t>
  </si>
  <si>
    <t>Mělník</t>
  </si>
  <si>
    <t>ME</t>
  </si>
  <si>
    <t>3206</t>
  </si>
  <si>
    <t>CZ061</t>
  </si>
  <si>
    <t>Jihlavský kraj</t>
  </si>
  <si>
    <t>CZ0217</t>
  </si>
  <si>
    <t>Mladá Boleslav</t>
  </si>
  <si>
    <t>MB</t>
  </si>
  <si>
    <t>3207</t>
  </si>
  <si>
    <t>CZ0611</t>
  </si>
  <si>
    <t>Havlíčkův Brod</t>
  </si>
  <si>
    <t>HB</t>
  </si>
  <si>
    <t>3601</t>
  </si>
  <si>
    <t>CZ0218</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</si>
  <si>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</si>
  <si>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</si>
  <si>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</si>
  <si>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</si>
  <si>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</si>
  <si>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</si>
  <si>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</si>
  <si>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</si>
  <si>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</si>
  <si>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</si>
  <si>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</si>
  <si>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</si>
  <si>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</si>
  <si>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</si>
  <si>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</si>
  <si>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</si>
  <si>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</si>
  <si>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</si>
  <si>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</si>
  <si>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</si>
  <si>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</si>
  <si>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</si>
  <si>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</si>
  <si>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</si>
  <si>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</si>
  <si>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</si>
  <si>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</si>
  <si>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</si>
  <si>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</si>
  <si>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</si>
  <si>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</si>
  <si>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</si>
  <si>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</si>
  <si>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</si>
  <si>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</si>
  <si>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</si>
  <si>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</si>
  <si>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</si>
  <si>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</si>
  <si>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</si>
  <si>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</si>
  <si>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</si>
  <si>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</si>
  <si>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</si>
  <si>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</si>
  <si>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</si>
  <si>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</si>
  <si>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</si>
  <si>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</si>
  <si>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</si>
  <si>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</si>
  <si>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</si>
  <si>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</si>
  <si>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</si>
  <si>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</si>
  <si>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</si>
  <si>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</si>
  <si>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</si>
  <si>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</si>
  <si>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</si>
  <si>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</si>
  <si>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</si>
  <si>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</si>
  <si>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</si>
  <si>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</si>
  <si>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</si>
  <si>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</si>
  <si>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</si>
  <si>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</si>
  <si>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</si>
  <si>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</si>
  <si>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</si>
  <si>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</si>
  <si>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</si>
  <si>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</si>
  <si>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</si>
  <si>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</si>
  <si>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</si>
  <si>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</si>
  <si>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</si>
  <si>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</si>
  <si>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</si>
  <si>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</si>
  <si>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</si>
  <si>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</si>
  <si>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</si>
  <si>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</si>
  <si>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</si>
  <si>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</si>
  <si>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</si>
  <si>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</si>
  <si>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</si>
  <si>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</si>
  <si>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</si>
  <si>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</si>
  <si>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</si>
  <si>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</si>
  <si>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</si>
  <si>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</si>
  <si>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</si>
  <si>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</si>
  <si>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</si>
  <si>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</si>
  <si>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</si>
  <si>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</si>
  <si>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</si>
  <si>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</si>
  <si>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</si>
  <si>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</si>
  <si>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</si>
  <si>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</si>
  <si>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</si>
  <si>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</si>
  <si>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</si>
  <si>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</si>
  <si>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</si>
  <si>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</si>
  <si>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</si>
  <si>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</si>
  <si>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</si>
  <si>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</si>
  <si>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</si>
  <si>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</si>
  <si>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</si>
  <si>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</si>
  <si>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</si>
  <si>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</si>
  <si>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</si>
  <si>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</si>
  <si>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</si>
  <si>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</si>
  <si>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</si>
  <si>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</si>
  <si>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</si>
  <si>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</si>
  <si>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</si>
  <si>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</si>
  <si>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</si>
  <si>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</si>
  <si>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</si>
  <si>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</si>
  <si>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</si>
  <si>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</si>
  <si>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</si>
  <si>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</si>
  <si>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</si>
  <si>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</si>
  <si>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</si>
  <si>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</si>
  <si>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</si>
  <si>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</si>
  <si>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</si>
  <si>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</si>
  <si>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</si>
  <si>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</si>
  <si>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</si>
  <si>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</si>
  <si>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</si>
  <si>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</si>
  <si>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</si>
  <si>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</si>
  <si>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</si>
  <si>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</si>
  <si>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</si>
  <si>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</si>
  <si>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</si>
  <si>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</si>
  <si>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</si>
  <si>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</si>
  <si>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</si>
  <si>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</si>
  <si>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</si>
  <si>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</si>
  <si>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</si>
  <si>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</si>
  <si>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</si>
  <si>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</si>
  <si>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</si>
  <si>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</si>
  <si>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</si>
  <si>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</si>
  <si>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</si>
  <si>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</si>
  <si>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</si>
  <si>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</si>
  <si>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</si>
  <si>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</si>
  <si>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</si>
  <si>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</si>
  <si>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</si>
  <si>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</si>
  <si>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</si>
  <si>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</si>
  <si>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</si>
  <si>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</si>
  <si>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</si>
  <si>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</si>
  <si>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</si>
  <si>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</si>
  <si>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</si>
  <si>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</si>
  <si>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</si>
  <si>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</si>
  <si>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</si>
  <si>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</si>
  <si>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 xml:space="preserve"> měr.jednotka</t>
  </si>
  <si>
    <t xml:space="preserve"> hodnota parametru</t>
  </si>
  <si>
    <t xml:space="preserve"> Pozn.:</t>
  </si>
  <si>
    <t>1) podle zákona č.199/94 Sb.,o zadávání veřejných zakázek, ve znění pozdějších změn a doplňků,</t>
  </si>
  <si>
    <t>2) v případě, že technologická část stavby nebude zadávána současně se stavbou.</t>
  </si>
  <si>
    <t xml:space="preserve"> Form.RA 80 vypracoval :</t>
  </si>
  <si>
    <t>telefon :</t>
  </si>
  <si>
    <t xml:space="preserve"> Razítko a podpis :</t>
  </si>
  <si>
    <t xml:space="preserve"> Schválil :</t>
  </si>
  <si>
    <t>Skut.</t>
  </si>
  <si>
    <t>Oček.</t>
  </si>
  <si>
    <t>Aktuál.</t>
  </si>
  <si>
    <t xml:space="preserve"> Plánované plnění:</t>
  </si>
  <si>
    <t>Zbývá</t>
  </si>
  <si>
    <t>Hodnota</t>
  </si>
  <si>
    <t>evid.č. :</t>
  </si>
  <si>
    <t xml:space="preserve"> v mil.Kč na 3 des.místa</t>
  </si>
  <si>
    <t>do 31.12.</t>
  </si>
  <si>
    <t>skut.</t>
  </si>
  <si>
    <t>rok</t>
  </si>
  <si>
    <t xml:space="preserve">  v roce</t>
  </si>
  <si>
    <t>v roce</t>
  </si>
  <si>
    <t xml:space="preserve">  po 1.1.</t>
  </si>
  <si>
    <t>ukazatele</t>
  </si>
  <si>
    <t xml:space="preserve">  Č.ř.</t>
  </si>
  <si>
    <t xml:space="preserve">  N á z e v   u k a z a t e l e</t>
  </si>
  <si>
    <t>CELKEM</t>
  </si>
  <si>
    <t xml:space="preserve">  Náklady inženýrské činnosti ve výstavbě</t>
  </si>
  <si>
    <t xml:space="preserve">  Náklady projektové  dokumentace</t>
  </si>
  <si>
    <t xml:space="preserve">  Náklady na výkupy pozemků určených k zástavbě</t>
  </si>
  <si>
    <t xml:space="preserve">  Náklady na výkupy nemovitostí podmiňující výstavbu</t>
  </si>
  <si>
    <t xml:space="preserve">  Jiné náklady přípravy a zabezpečení výstavby</t>
  </si>
  <si>
    <t>S</t>
  </si>
  <si>
    <t xml:space="preserve"> Náklady přípravy a zabezpečení výstavby</t>
  </si>
  <si>
    <t xml:space="preserve"> Náklady stavební části stavby</t>
  </si>
  <si>
    <t xml:space="preserve"> Náklady technologické části stavby</t>
  </si>
  <si>
    <t xml:space="preserve">  Náklady na dopravní prostředky</t>
  </si>
  <si>
    <t xml:space="preserve"> </t>
  </si>
  <si>
    <t xml:space="preserve">  Náklady na výpočetní techniku</t>
  </si>
  <si>
    <t xml:space="preserve">  Náklady na vojenskou techniku a zařízení</t>
  </si>
  <si>
    <t xml:space="preserve">  Náklady na jiné než výše uvedené stroje a zařízení</t>
  </si>
  <si>
    <t xml:space="preserve"> Náklady na stroje a zařízení </t>
  </si>
  <si>
    <t xml:space="preserve">  Náklady na programové vybavení</t>
  </si>
  <si>
    <t xml:space="preserve">  Náklady na ocenitelná práva</t>
  </si>
  <si>
    <t xml:space="preserve">  Nákl.na nehmotné výsledky výzkumné a obd.činnosti</t>
  </si>
  <si>
    <t xml:space="preserve">  Nákl.na nehmot.dlouhodobý majetek výše neuvedený</t>
  </si>
  <si>
    <t xml:space="preserve"> Náklady na nehmotný investiční majetek </t>
  </si>
  <si>
    <t xml:space="preserve">  Náklady na pěstitelské celky trvalých porostů</t>
  </si>
  <si>
    <t xml:space="preserve">  Odvody a poplatky za odnětí zemědělské a lesní půdy</t>
  </si>
  <si>
    <t xml:space="preserve">  Náklady úplatného převodu pozemků</t>
  </si>
  <si>
    <t xml:space="preserve">  Náklady úplatného převodu nemovitostí</t>
  </si>
  <si>
    <t xml:space="preserve">  Úroky z úvěrů bez státní záruky</t>
  </si>
  <si>
    <t xml:space="preserve">  Úroky z úvěrů se státní zárukou</t>
  </si>
  <si>
    <t xml:space="preserve">  Úroky z dodavatelských úvěrů</t>
  </si>
  <si>
    <t>Skutečnost</t>
  </si>
  <si>
    <t>akt.roku</t>
  </si>
  <si>
    <t xml:space="preserve">  Jiné investiční potřeby výše neuvedené</t>
  </si>
  <si>
    <t xml:space="preserve"> Ostatní investiční potřeby </t>
  </si>
  <si>
    <t xml:space="preserve"> SOUHRN INVESTIČNÍCH ZDROJŮ </t>
  </si>
  <si>
    <t>POZOR !  VŽDY MUSÍ PLATIT PODMÍNKA, ŽE ŘÁDEK  823 S = 829 S</t>
  </si>
  <si>
    <t xml:space="preserve"> 829 S  SOUHRN NEINVESTIČNÍCH  ZDROJŮ </t>
  </si>
  <si>
    <t xml:space="preserve">  Náklady na zajištění dodávek energií zahrnované do HIM</t>
  </si>
  <si>
    <t xml:space="preserve">  Ostatní investiční náklady výše neuvedené</t>
  </si>
  <si>
    <t xml:space="preserve"> REZERVA na úhradu investičních nákladů</t>
  </si>
  <si>
    <t xml:space="preserve"> INVESTIČNÍ NÁKLADY CELKEM</t>
  </si>
  <si>
    <t xml:space="preserve"> Splátky návratných fin.výpomocí ze stát.rozpočtu</t>
  </si>
  <si>
    <t xml:space="preserve"> Splátky úvěrů poskytnutých se státní zárukou</t>
  </si>
  <si>
    <t xml:space="preserve"> Splátky úvěrů poskytnutých bez státní záruky</t>
  </si>
  <si>
    <t xml:space="preserve">  Příspěvky poskytnuté na sdruženou akci</t>
  </si>
  <si>
    <t xml:space="preserve">  Splátky dodavatelských úvěrů</t>
  </si>
  <si>
    <t xml:space="preserve"> SOUHRN INVESTIČNÍCH POTŘEB </t>
  </si>
  <si>
    <t xml:space="preserve"> Vlastní zdroje účastníka programu</t>
  </si>
  <si>
    <t xml:space="preserve"> Úvěry poskytnuté bez státní záruky </t>
  </si>
  <si>
    <t xml:space="preserve"> Úvěry se státní zárukou přijaté KoB nebo ČMZRB</t>
  </si>
  <si>
    <t xml:space="preserve"> Úvěry poskytnuté se státní zárukou ostatní </t>
  </si>
  <si>
    <t xml:space="preserve"> Úvěry poskytnuté se státní zárukou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</si>
  <si>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</si>
  <si>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</si>
  <si>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</si>
  <si>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</si>
  <si>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</si>
  <si>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</si>
  <si>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</si>
  <si>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</si>
  <si>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</si>
  <si>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</si>
  <si>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</si>
  <si>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</si>
  <si>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</si>
  <si>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</si>
  <si>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</si>
  <si>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</si>
  <si>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</si>
  <si>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</si>
  <si>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</si>
  <si>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</si>
  <si>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</si>
  <si>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</si>
  <si>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</si>
  <si>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</si>
  <si>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</si>
  <si>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</si>
  <si>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</si>
  <si>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</si>
  <si>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</si>
  <si>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</si>
  <si>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</si>
  <si>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</si>
  <si>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</si>
  <si>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</si>
  <si>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</si>
  <si>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</si>
  <si>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</si>
  <si>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SOUHRN NEINVESTIČNÍCH ZDROJŮ </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</si>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</sst>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s&quot;_-;\-* #,##0\ &quot;Kčs&quot;_-;_-* &quot;-&quot;\ &quot;Kčs&quot;_-;_-@_-"/>
    <numFmt numFmtId="165" formatCode="_-* #,##0\ _K_č_s_-;\-* #,##0\ _K_č_s_-;_-* &quot;-&quot;\ _K_č_s_-;_-@_-"/>
    <numFmt numFmtId="166" formatCode="_-* #,##0.00\ &quot;Kčs&quot;_-;\-* #,##0.00\ &quot;Kčs&quot;_-;_-* &quot;-&quot;??\ &quot;Kčs&quot;_-;_-@_-"/>
    <numFmt numFmtId="167" formatCode="_-* #,##0.00\ _K_č_s_-;\-* #,##0.00\ _K_č_s_-;_-* &quot;-&quot;??\ _K_č_s_-;_-@_-"/>
    <numFmt numFmtId="168" formatCode="General_)"/>
    <numFmt numFmtId="169" formatCode="m\o\n\th\ d\,\ \y\y\y\y"/>
    <numFmt numFmtId="170" formatCode="#\ ###\ ###"/>
    <numFmt numFmtId="171" formatCode="##\ ###\ ###"/>
    <numFmt numFmtId="172" formatCode="###\ ###\ ####"/>
    <numFmt numFmtId="173" formatCode="#,##0.000"/>
    <numFmt numFmtId="174" formatCode="##_###"/>
    <numFmt numFmtId="175" formatCode="0.000"/>
    <numFmt numFmtId="176" formatCode="dd/mm/yy"/>
  </numFmts>
  <fonts count="40">
    <font>
      <sz val="10"/>
      <name val="Arial CE"/>
      <family val="2"/>
    </font>
    <font>
      <b/>
      <sz val="10"/>
      <name val="Arial CE"/>
      <family val="0"/>
    </font>
    <font>
      <i/>
      <sz val="10"/>
      <name val="Arial CE"/>
      <family val="0"/>
    </font>
    <font>
      <b/>
      <i/>
      <sz val="10"/>
      <name val="Arial CE"/>
      <family val="0"/>
    </font>
    <font>
      <sz val="10"/>
      <color indexed="8"/>
      <name val="Courier"/>
      <family val="0"/>
    </font>
    <font>
      <b/>
      <sz val="10"/>
      <color indexed="8"/>
      <name val="Courier"/>
      <family val="0"/>
    </font>
    <font>
      <sz val="11"/>
      <name val="Times New Roman CE"/>
      <family val="1"/>
    </font>
    <font>
      <sz val="12"/>
      <name val="Courier"/>
      <family val="0"/>
    </font>
    <font>
      <sz val="10"/>
      <color indexed="8"/>
      <name val="Arial CE"/>
      <family val="2"/>
    </font>
    <font>
      <sz val="8"/>
      <color indexed="8"/>
      <name val="Arial CE"/>
      <family val="2"/>
    </font>
    <font>
      <sz val="8"/>
      <name val="Courier"/>
      <family val="0"/>
    </font>
    <font>
      <b/>
      <sz val="10"/>
      <color indexed="8"/>
      <name val="Arial CE"/>
      <family val="0"/>
    </font>
    <font>
      <sz val="8"/>
      <name val="Arial CE"/>
      <family val="2"/>
    </font>
    <font>
      <sz val="10"/>
      <name val="Courier"/>
      <family val="0"/>
    </font>
    <font>
      <sz val="12"/>
      <name val="Arial CE"/>
      <family val="2"/>
    </font>
    <font>
      <b/>
      <sz val="14"/>
      <color indexed="8"/>
      <name val="Arial CE"/>
      <family val="2"/>
    </font>
    <font>
      <b/>
      <sz val="11"/>
      <name val="Arial CE"/>
      <family val="2"/>
    </font>
    <font>
      <b/>
      <sz val="12"/>
      <name val="Arial CE"/>
      <family val="2"/>
    </font>
    <font>
      <sz val="11"/>
      <name val="Arial CE"/>
      <family val="2"/>
    </font>
    <font>
      <u val="single"/>
      <sz val="10"/>
      <name val="Arial CE"/>
      <family val="2"/>
    </font>
    <font>
      <b/>
      <sz val="16"/>
      <color indexed="8"/>
      <name val="Arial CE"/>
      <family val="2"/>
    </font>
    <font>
      <sz val="9"/>
      <name val="Arial CE"/>
      <family val="2"/>
    </font>
    <font>
      <b/>
      <sz val="14"/>
      <name val="Arial CE"/>
      <family val="2"/>
    </font>
    <font>
      <sz val="12"/>
      <color indexed="8"/>
      <name val="Courier"/>
      <family val="0"/>
    </font>
    <font>
      <sz val="9"/>
      <color indexed="8"/>
      <name val="Arial CE"/>
      <family val="2"/>
    </font>
    <font>
      <sz val="11"/>
      <color indexed="8"/>
      <name val="Arial CE"/>
      <family val="2"/>
    </font>
    <font>
      <b/>
      <sz val="11"/>
      <color indexed="8"/>
      <name val="Arial CE"/>
      <family val="2"/>
    </font>
    <font>
      <sz val="8"/>
      <name val="Tahoma"/>
      <family val="0"/>
    </font>
    <font>
      <b/>
      <sz val="8"/>
      <name val="Tahoma"/>
      <family val="0"/>
    </font>
    <font>
      <u val="single"/>
      <sz val="10"/>
      <color indexed="12"/>
      <name val="Arial CE"/>
      <family val="2"/>
    </font>
    <font>
      <u val="single"/>
      <sz val="10"/>
      <color indexed="36"/>
      <name val="Arial CE"/>
      <family val="2"/>
    </font>
    <font>
      <b/>
      <sz val="8"/>
      <color indexed="10"/>
      <name val="Arial"/>
      <family val="2"/>
    </font>
    <font>
      <u val="single"/>
      <sz val="9.6"/>
      <name val="Arial CE"/>
      <family val="0"/>
    </font>
    <font>
      <sz val="10"/>
      <color indexed="10"/>
      <name val="Arial"/>
      <family val="2"/>
    </font>
    <font>
      <b/>
      <sz val="9"/>
      <color indexed="8"/>
      <name val="Arial CE"/>
      <family val="2"/>
    </font>
    <font>
      <sz val="9"/>
      <color indexed="8"/>
      <name val="Courier"/>
      <family val="0"/>
    </font>
    <font>
      <sz val="14"/>
      <name val="Arial CE"/>
      <family val="2"/>
    </font>
    <font>
      <b/>
      <sz val="10"/>
      <color indexed="8"/>
      <name val="Arial"/>
      <family val="2"/>
    </font>
    <font>
      <sz val="10"/>
      <color indexed="10"/>
      <name val="Courier"/>
      <family val="3"/>
    </font>
    <font>
      <b/>
      <sz val="8"/>
      <name val="Arial CE"/>
      <family val="2"/>
    </font>
  </fonts>
  <fills count="6">
    <fill>
      <patternFill/>
    </fill>
    <fill>
      <patternFill patternType="gray125"/>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134">
    <border>
      <left/>
      <right/>
      <top/>
      <bottom/>
      <diagonal/>
    </border>
    <border>
      <left>
        <color indexed="63"/>
      </left>
      <right>
        <color indexed="63"/>
      </right>
      <top style="thin"/>
      <bottom style="double"/>
    </border>
    <border>
      <left style="double"/>
      <right>
        <color indexed="63"/>
      </right>
      <top>
        <color indexed="63"/>
      </top>
      <bottom style="double"/>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double"/>
    </border>
    <border>
      <left style="thin"/>
      <right style="thin"/>
      <top style="double"/>
      <bottom>
        <color indexed="63"/>
      </bottom>
    </border>
    <border>
      <left style="thin"/>
      <right style="thin"/>
      <top>
        <color indexed="63"/>
      </top>
      <bottom style="thin"/>
    </border>
    <border>
      <left style="double"/>
      <right>
        <color indexed="63"/>
      </right>
      <top style="double"/>
      <bottom style="double"/>
    </border>
    <border>
      <left>
        <color indexed="63"/>
      </left>
      <right style="thin"/>
      <top style="double"/>
      <bottom style="double"/>
    </border>
    <border>
      <left>
        <color indexed="63"/>
      </left>
      <right style="double"/>
      <top style="double"/>
      <bottom style="double"/>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double"/>
    </border>
    <border>
      <left style="thin"/>
      <right style="thin"/>
      <top style="thin"/>
      <bottom style="hair"/>
    </border>
    <border>
      <left style="double"/>
      <right style="double"/>
      <top style="double"/>
      <bottom style="hair"/>
    </border>
    <border>
      <left style="medium"/>
      <right style="medium"/>
      <top style="medium"/>
      <bottom style="hair"/>
    </border>
    <border>
      <left style="thin"/>
      <right>
        <color indexed="63"/>
      </right>
      <top>
        <color indexed="63"/>
      </top>
      <bottom style="hair"/>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thin"/>
      <bottom style="hair"/>
    </border>
    <border>
      <left>
        <color indexed="63"/>
      </left>
      <right style="thin"/>
      <top style="thin"/>
      <bottom style="hair"/>
    </border>
    <border>
      <left>
        <color indexed="63"/>
      </left>
      <right style="thin"/>
      <top>
        <color indexed="63"/>
      </top>
      <bottom style="hair"/>
    </border>
    <border>
      <left>
        <color indexed="63"/>
      </left>
      <right>
        <color indexed="63"/>
      </right>
      <top>
        <color indexed="63"/>
      </top>
      <bottom style="thin"/>
    </border>
    <border>
      <left style="thin"/>
      <right>
        <color indexed="63"/>
      </right>
      <top style="thin"/>
      <bottom style="thin"/>
    </border>
    <border>
      <left style="thin"/>
      <right style="thin"/>
      <top>
        <color indexed="63"/>
      </top>
      <bottom style="hair"/>
    </border>
    <border>
      <left>
        <color indexed="63"/>
      </left>
      <right>
        <color indexed="63"/>
      </right>
      <top style="double"/>
      <bottom style="double"/>
    </border>
    <border>
      <left style="thin"/>
      <right>
        <color indexed="63"/>
      </right>
      <top style="double"/>
      <bottom style="double"/>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hair"/>
      <top>
        <color indexed="63"/>
      </top>
      <bottom>
        <color indexed="63"/>
      </bottom>
    </border>
    <border>
      <left style="medium"/>
      <right style="hair"/>
      <top style="medium"/>
      <bottom style="medium"/>
    </border>
    <border>
      <left style="thin"/>
      <right style="thin"/>
      <top style="thin"/>
      <bottom style="thin"/>
    </border>
    <border>
      <left>
        <color indexed="63"/>
      </left>
      <right>
        <color indexed="63"/>
      </right>
      <top>
        <color indexed="63"/>
      </top>
      <bottom style="hair"/>
    </border>
    <border>
      <left style="double"/>
      <right style="thin"/>
      <top style="double"/>
      <bottom style="double"/>
    </border>
    <border>
      <left style="thin"/>
      <right style="thin"/>
      <top style="double"/>
      <bottom style="double"/>
    </border>
    <border>
      <left style="double"/>
      <right style="thin"/>
      <top style="thin"/>
      <bottom style="thin"/>
    </border>
    <border>
      <left>
        <color indexed="63"/>
      </left>
      <right style="thin"/>
      <top style="double"/>
      <bottom style="thin"/>
    </border>
    <border>
      <left style="double"/>
      <right>
        <color indexed="63"/>
      </right>
      <top style="double"/>
      <bottom style="thin"/>
    </border>
    <border>
      <left>
        <color indexed="63"/>
      </left>
      <right>
        <color indexed="63"/>
      </right>
      <top style="double"/>
      <bottom style="thin"/>
    </border>
    <border>
      <left style="double"/>
      <right>
        <color indexed="63"/>
      </right>
      <top>
        <color indexed="63"/>
      </top>
      <bottom style="hair"/>
    </border>
    <border>
      <left style="double"/>
      <right style="thin"/>
      <top style="thin"/>
      <bottom style="double"/>
    </border>
    <border>
      <left style="double"/>
      <right>
        <color indexed="63"/>
      </right>
      <top style="thin"/>
      <bottom style="thin"/>
    </border>
    <border>
      <left style="thin"/>
      <right style="thin"/>
      <top style="thin"/>
      <bottom style="medium"/>
    </border>
    <border>
      <left style="double"/>
      <right style="double"/>
      <top>
        <color indexed="63"/>
      </top>
      <bottom style="double"/>
    </border>
    <border>
      <left style="medium"/>
      <right style="medium"/>
      <top>
        <color indexed="63"/>
      </top>
      <bottom style="medium"/>
    </border>
    <border>
      <left style="medium"/>
      <right>
        <color indexed="63"/>
      </right>
      <top>
        <color indexed="63"/>
      </top>
      <bottom>
        <color indexed="63"/>
      </bottom>
    </border>
    <border>
      <left style="double"/>
      <right>
        <color indexed="63"/>
      </right>
      <top style="thin"/>
      <bottom>
        <color indexed="63"/>
      </bottom>
    </border>
    <border>
      <left style="double"/>
      <right>
        <color indexed="63"/>
      </right>
      <top style="thin"/>
      <bottom style="double"/>
    </border>
    <border>
      <left>
        <color indexed="63"/>
      </left>
      <right style="double"/>
      <top style="thin"/>
      <bottom style="hair"/>
    </border>
    <border>
      <left>
        <color indexed="63"/>
      </left>
      <right style="medium"/>
      <top style="thin"/>
      <bottom style="hair"/>
    </border>
    <border>
      <left>
        <color indexed="63"/>
      </left>
      <right style="double"/>
      <top>
        <color indexed="63"/>
      </top>
      <bottom style="hair"/>
    </border>
    <border>
      <left>
        <color indexed="63"/>
      </left>
      <right style="medium"/>
      <top>
        <color indexed="63"/>
      </top>
      <bottom style="hair"/>
    </border>
    <border>
      <left>
        <color indexed="63"/>
      </left>
      <right style="double"/>
      <top>
        <color indexed="63"/>
      </top>
      <bottom style="thin"/>
    </border>
    <border>
      <left>
        <color indexed="63"/>
      </left>
      <right style="medium"/>
      <top>
        <color indexed="63"/>
      </top>
      <bottom style="thin"/>
    </border>
    <border>
      <left>
        <color indexed="63"/>
      </left>
      <right style="double"/>
      <top style="thin"/>
      <bottom style="thin"/>
    </border>
    <border>
      <left style="thin"/>
      <right style="double"/>
      <top>
        <color indexed="63"/>
      </top>
      <bottom style="thin"/>
    </border>
    <border>
      <left style="thin"/>
      <right style="medium"/>
      <top>
        <color indexed="63"/>
      </top>
      <bottom style="thin"/>
    </border>
    <border>
      <left style="medium"/>
      <right style="medium"/>
      <top>
        <color indexed="63"/>
      </top>
      <bottom style="thin"/>
    </border>
    <border>
      <left>
        <color indexed="63"/>
      </left>
      <right style="double"/>
      <top style="thin"/>
      <bottom>
        <color indexed="63"/>
      </bottom>
    </border>
    <border>
      <left>
        <color indexed="63"/>
      </left>
      <right style="medium"/>
      <top style="thin"/>
      <bottom style="thin"/>
    </border>
    <border>
      <left style="medium"/>
      <right style="medium"/>
      <top style="thin"/>
      <bottom style="thin"/>
    </border>
    <border>
      <left>
        <color indexed="63"/>
      </left>
      <right style="medium"/>
      <top style="double"/>
      <bottom style="double"/>
    </border>
    <border>
      <left>
        <color indexed="63"/>
      </left>
      <right style="double"/>
      <top style="medium"/>
      <bottom style="medium"/>
    </border>
    <border>
      <left style="double"/>
      <right style="thin"/>
      <top style="double"/>
      <bottom style="medium"/>
    </border>
    <border>
      <left style="thin"/>
      <right style="thin"/>
      <top style="double"/>
      <bottom style="medium"/>
    </border>
    <border>
      <left>
        <color indexed="63"/>
      </left>
      <right style="thin"/>
      <top style="double"/>
      <bottom style="medium"/>
    </border>
    <border>
      <left style="thin"/>
      <right style="medium"/>
      <top style="medium"/>
      <bottom style="medium"/>
    </border>
    <border>
      <left style="medium"/>
      <right style="medium"/>
      <top style="medium"/>
      <bottom style="medium"/>
    </border>
    <border>
      <left style="thin"/>
      <right style="thin"/>
      <top style="medium"/>
      <bottom style="medium"/>
    </border>
    <border>
      <left style="thin"/>
      <right style="double"/>
      <top style="medium"/>
      <bottom style="medium"/>
    </border>
    <border>
      <left style="thin"/>
      <right style="medium"/>
      <top style="thin"/>
      <bottom style="hair"/>
    </border>
    <border>
      <left style="thin"/>
      <right style="double"/>
      <top>
        <color indexed="63"/>
      </top>
      <bottom style="hair"/>
    </border>
    <border>
      <left style="thin"/>
      <right style="medium"/>
      <top>
        <color indexed="63"/>
      </top>
      <bottom style="hair"/>
    </border>
    <border>
      <left style="thin"/>
      <right style="double"/>
      <top style="thin"/>
      <bottom style="thin"/>
    </border>
    <border>
      <left style="thin"/>
      <right style="medium"/>
      <top style="thin"/>
      <bottom style="thin"/>
    </border>
    <border>
      <left style="thin"/>
      <right style="medium"/>
      <top>
        <color indexed="63"/>
      </top>
      <bottom>
        <color indexed="63"/>
      </bottom>
    </border>
    <border>
      <left style="double"/>
      <right style="thin"/>
      <top style="medium"/>
      <bottom style="medium"/>
    </border>
    <border>
      <left style="double"/>
      <right style="medium"/>
      <top style="medium"/>
      <bottom style="medium"/>
    </border>
    <border>
      <left>
        <color indexed="63"/>
      </left>
      <right style="double"/>
      <top>
        <color indexed="63"/>
      </top>
      <bottom style="medium"/>
    </border>
    <border>
      <left style="medium"/>
      <right style="medium"/>
      <top style="medium"/>
      <bottom style="double"/>
    </border>
    <border>
      <left style="thin"/>
      <right style="thin"/>
      <top style="hair"/>
      <bottom style="hair"/>
    </border>
    <border>
      <left style="thin"/>
      <right style="thin"/>
      <top style="hair"/>
      <bottom style="thin"/>
    </border>
    <border>
      <left>
        <color indexed="63"/>
      </left>
      <right style="medium"/>
      <top>
        <color indexed="63"/>
      </top>
      <bottom style="medium"/>
    </border>
    <border>
      <left style="thin"/>
      <right style="double"/>
      <top style="thin"/>
      <bottom style="hair"/>
    </border>
    <border>
      <left style="medium"/>
      <right style="medium"/>
      <top>
        <color indexed="63"/>
      </top>
      <bottom style="hair"/>
    </border>
    <border>
      <left>
        <color indexed="63"/>
      </left>
      <right style="medium"/>
      <top>
        <color indexed="63"/>
      </top>
      <bottom>
        <color indexed="63"/>
      </bottom>
    </border>
    <border>
      <left style="medium"/>
      <right style="medium"/>
      <top>
        <color indexed="63"/>
      </top>
      <bottom>
        <color indexed="63"/>
      </bottom>
    </border>
    <border>
      <left style="medium"/>
      <right style="medium"/>
      <top style="double"/>
      <bottom style="double"/>
    </border>
    <border>
      <left>
        <color indexed="63"/>
      </left>
      <right style="medium"/>
      <top style="medium"/>
      <bottom style="medium"/>
    </border>
    <border>
      <left style="medium"/>
      <right style="medium"/>
      <top style="medium"/>
      <bottom style="thin"/>
    </border>
    <border>
      <left style="medium"/>
      <right>
        <color indexed="63"/>
      </right>
      <top style="medium"/>
      <bottom>
        <color indexed="63"/>
      </bottom>
    </border>
    <border>
      <left style="thin"/>
      <right style="thin"/>
      <top>
        <color indexed="63"/>
      </top>
      <bottom style="medium"/>
    </border>
    <border>
      <left style="medium"/>
      <right style="medium"/>
      <top style="thin"/>
      <bottom style="hair"/>
    </border>
    <border>
      <left style="medium"/>
      <right style="medium"/>
      <top style="hair"/>
      <bottom style="hair"/>
    </border>
    <border>
      <left style="thin"/>
      <right>
        <color indexed="63"/>
      </right>
      <top style="double"/>
      <bottom style="thin"/>
    </border>
    <border>
      <left>
        <color indexed="63"/>
      </left>
      <right style="double"/>
      <top style="double"/>
      <bottom style="thin"/>
    </border>
    <border>
      <left style="double"/>
      <right>
        <color indexed="63"/>
      </right>
      <top style="medium"/>
      <bottom style="medium"/>
    </border>
    <border>
      <left>
        <color indexed="63"/>
      </left>
      <right>
        <color indexed="63"/>
      </right>
      <top style="thin"/>
      <bottom style="hair"/>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style="thin"/>
      <right>
        <color indexed="63"/>
      </right>
      <top style="thin"/>
      <bottom style="double"/>
    </border>
    <border>
      <left>
        <color indexed="63"/>
      </left>
      <right style="thin"/>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double"/>
      <top>
        <color indexed="63"/>
      </top>
      <bottom style="double"/>
    </border>
    <border>
      <left style="thin"/>
      <right style="thin"/>
      <top style="thin"/>
      <bottom style="double"/>
    </border>
    <border>
      <left style="thin"/>
      <right style="double"/>
      <top style="thin"/>
      <bottom style="double"/>
    </border>
    <border>
      <left>
        <color indexed="63"/>
      </left>
      <right style="medium"/>
      <top style="thin"/>
      <bottom style="double"/>
    </border>
    <border>
      <left>
        <color indexed="63"/>
      </left>
      <right>
        <color indexed="63"/>
      </right>
      <top style="medium"/>
      <bottom style="thin"/>
    </border>
    <border>
      <left>
        <color indexed="63"/>
      </left>
      <right style="medium"/>
      <top style="medium"/>
      <bottom style="thin"/>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locked="0"/>
    </xf>
    <xf numFmtId="0" fontId="4" fillId="0" borderId="0">
      <alignment/>
      <protection locked="0"/>
    </xf>
    <xf numFmtId="167" fontId="0" fillId="0" borderId="0" applyFont="0" applyFill="0" applyBorder="0" applyAlignment="0" applyProtection="0"/>
    <xf numFmtId="165" fontId="0" fillId="0" borderId="0" applyFont="0" applyFill="0" applyBorder="0" applyAlignment="0" applyProtection="0"/>
    <xf numFmtId="169" fontId="4" fillId="0" borderId="0">
      <alignment/>
      <protection locked="0"/>
    </xf>
    <xf numFmtId="0" fontId="4" fillId="0" borderId="0">
      <alignment/>
      <protection locked="0"/>
    </xf>
    <xf numFmtId="0" fontId="5" fillId="0" borderId="0">
      <alignment/>
      <protection locked="0"/>
    </xf>
    <xf numFmtId="0" fontId="5" fillId="0" borderId="0">
      <alignment/>
      <protection locked="0"/>
    </xf>
    <xf numFmtId="0" fontId="29"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8" fontId="7" fillId="0" borderId="0">
      <alignment/>
      <protection/>
    </xf>
    <xf numFmtId="168" fontId="7" fillId="0" borderId="0">
      <alignment/>
      <protection/>
    </xf>
    <xf numFmtId="168" fontId="7" fillId="0" borderId="0">
      <alignment/>
      <protection/>
    </xf>
    <xf numFmtId="0" fontId="0" fillId="0" borderId="0">
      <alignment/>
      <protection/>
    </xf>
    <xf numFmtId="0" fontId="0" fillId="0" borderId="0">
      <alignment/>
      <protection/>
    </xf>
    <xf numFmtId="0" fontId="4" fillId="0" borderId="0">
      <alignment/>
      <protection locked="0"/>
    </xf>
    <xf numFmtId="9" fontId="0" fillId="0" borderId="0" applyFont="0" applyFill="0" applyBorder="0" applyAlignment="0" applyProtection="0"/>
    <xf numFmtId="0" fontId="30" fillId="0" borderId="0" applyNumberFormat="0" applyFill="0" applyBorder="0" applyAlignment="0" applyProtection="0"/>
    <xf numFmtId="0" fontId="4" fillId="0" borderId="1">
      <alignment/>
      <protection locked="0"/>
    </xf>
  </cellStyleXfs>
  <cellXfs count="763">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6" fillId="0" borderId="0" xfId="0" applyFont="1" applyAlignment="1">
      <alignment/>
    </xf>
    <xf numFmtId="168" fontId="8" fillId="2" borderId="2" xfId="27" applyFont="1" applyFill="1" applyBorder="1" applyAlignment="1" applyProtection="1">
      <alignment/>
      <protection/>
    </xf>
    <xf numFmtId="168" fontId="8" fillId="2" borderId="3" xfId="27" applyFont="1" applyFill="1" applyBorder="1" applyAlignment="1" applyProtection="1">
      <alignment/>
      <protection/>
    </xf>
    <xf numFmtId="168" fontId="8" fillId="2" borderId="4" xfId="27" applyFont="1" applyFill="1" applyBorder="1" applyAlignment="1" applyProtection="1">
      <alignment/>
      <protection/>
    </xf>
    <xf numFmtId="0" fontId="8" fillId="2" borderId="5" xfId="0" applyFont="1" applyFill="1" applyBorder="1" applyAlignment="1" applyProtection="1">
      <alignment horizontal="centerContinuous"/>
      <protection/>
    </xf>
    <xf numFmtId="0" fontId="9" fillId="2" borderId="6" xfId="0" applyFont="1" applyFill="1" applyBorder="1" applyAlignment="1" applyProtection="1">
      <alignment horizontal="centerContinuous"/>
      <protection/>
    </xf>
    <xf numFmtId="0" fontId="9" fillId="2" borderId="7" xfId="0" applyFont="1" applyFill="1" applyBorder="1" applyAlignment="1" applyProtection="1">
      <alignment horizontal="centerContinuous"/>
      <protection/>
    </xf>
    <xf numFmtId="0" fontId="8" fillId="2" borderId="8" xfId="0" applyFont="1" applyFill="1" applyBorder="1" applyAlignment="1" applyProtection="1">
      <alignment horizontal="center"/>
      <protection/>
    </xf>
    <xf numFmtId="0" fontId="8" fillId="2" borderId="9" xfId="0" applyFont="1" applyFill="1" applyBorder="1" applyAlignment="1" applyProtection="1">
      <alignment horizontal="center"/>
      <protection/>
    </xf>
    <xf numFmtId="0" fontId="8" fillId="2" borderId="10" xfId="0" applyFont="1" applyFill="1" applyBorder="1" applyAlignment="1" applyProtection="1">
      <alignment horizontal="center"/>
      <protection/>
    </xf>
    <xf numFmtId="0" fontId="8" fillId="2" borderId="11" xfId="0" applyFont="1" applyFill="1" applyBorder="1" applyAlignment="1" applyProtection="1">
      <alignment horizontal="center"/>
      <protection/>
    </xf>
    <xf numFmtId="0" fontId="8" fillId="2" borderId="12" xfId="0" applyFont="1" applyFill="1" applyBorder="1" applyAlignment="1" applyProtection="1">
      <alignment horizontal="center"/>
      <protection/>
    </xf>
    <xf numFmtId="0" fontId="8" fillId="2" borderId="11" xfId="0" applyFont="1" applyFill="1" applyBorder="1" applyAlignment="1" applyProtection="1">
      <alignment horizontal="centerContinuous"/>
      <protection/>
    </xf>
    <xf numFmtId="0" fontId="8" fillId="2" borderId="13" xfId="0" applyFont="1" applyFill="1" applyBorder="1" applyAlignment="1" applyProtection="1">
      <alignment horizontal="center"/>
      <protection/>
    </xf>
    <xf numFmtId="0" fontId="8" fillId="2" borderId="14" xfId="0" applyFont="1" applyFill="1" applyBorder="1" applyAlignment="1" applyProtection="1">
      <alignment horizontal="center"/>
      <protection/>
    </xf>
    <xf numFmtId="0" fontId="8" fillId="2" borderId="0" xfId="0" applyFont="1" applyFill="1" applyBorder="1" applyAlignment="1" applyProtection="1">
      <alignment horizontal="center"/>
      <protection/>
    </xf>
    <xf numFmtId="0" fontId="8" fillId="2" borderId="15" xfId="0" applyFont="1" applyFill="1" applyBorder="1" applyAlignment="1" applyProtection="1">
      <alignment horizontal="center"/>
      <protection/>
    </xf>
    <xf numFmtId="0" fontId="8" fillId="2" borderId="9" xfId="0" applyFont="1" applyFill="1" applyBorder="1" applyAlignment="1" applyProtection="1">
      <alignment horizontal="center"/>
      <protection/>
    </xf>
    <xf numFmtId="0" fontId="18" fillId="0" borderId="0" xfId="0" applyFont="1" applyAlignment="1">
      <alignment/>
    </xf>
    <xf numFmtId="0" fontId="18" fillId="0" borderId="0" xfId="0" applyFont="1" applyBorder="1" applyAlignment="1">
      <alignment/>
    </xf>
    <xf numFmtId="0" fontId="8" fillId="3" borderId="9" xfId="0" applyFont="1" applyFill="1" applyBorder="1" applyAlignment="1">
      <alignment wrapText="1"/>
    </xf>
    <xf numFmtId="0" fontId="8" fillId="3" borderId="16" xfId="0" applyFont="1" applyFill="1" applyBorder="1" applyAlignment="1">
      <alignment wrapText="1"/>
    </xf>
    <xf numFmtId="0" fontId="8" fillId="3" borderId="9" xfId="0" applyFont="1" applyFill="1" applyBorder="1" applyAlignment="1">
      <alignment horizontal="left" wrapText="1"/>
    </xf>
    <xf numFmtId="0" fontId="8" fillId="3" borderId="16" xfId="0" applyFont="1" applyFill="1" applyBorder="1" applyAlignment="1">
      <alignment horizontal="left"/>
    </xf>
    <xf numFmtId="0" fontId="8" fillId="3" borderId="9" xfId="0" applyFont="1" applyFill="1" applyBorder="1" applyAlignment="1">
      <alignment/>
    </xf>
    <xf numFmtId="0" fontId="8" fillId="3" borderId="16" xfId="0" applyFont="1" applyFill="1" applyBorder="1" applyAlignment="1">
      <alignment/>
    </xf>
    <xf numFmtId="0" fontId="0" fillId="0" borderId="16" xfId="0" applyFont="1" applyBorder="1" applyAlignment="1">
      <alignment/>
    </xf>
    <xf numFmtId="0" fontId="8" fillId="3" borderId="9" xfId="0" applyFont="1" applyFill="1" applyBorder="1" applyAlignment="1">
      <alignment horizontal="left"/>
    </xf>
    <xf numFmtId="0" fontId="22" fillId="0" borderId="0" xfId="0" applyFont="1" applyAlignment="1">
      <alignment horizontal="centerContinuous"/>
    </xf>
    <xf numFmtId="0" fontId="16" fillId="0" borderId="0" xfId="0" applyFont="1" applyAlignment="1">
      <alignment horizontal="centerContinuous"/>
    </xf>
    <xf numFmtId="0" fontId="18" fillId="0" borderId="0" xfId="0" applyFont="1" applyAlignment="1">
      <alignment horizontal="centerContinuous"/>
    </xf>
    <xf numFmtId="0" fontId="18" fillId="0" borderId="17" xfId="0" applyFont="1" applyBorder="1" applyAlignment="1">
      <alignment horizontal="centerContinuous"/>
    </xf>
    <xf numFmtId="0" fontId="18" fillId="0" borderId="18" xfId="0" applyFont="1" applyBorder="1" applyAlignment="1">
      <alignment horizontal="centerContinuous"/>
    </xf>
    <xf numFmtId="0" fontId="18" fillId="0" borderId="19" xfId="0" applyFont="1" applyBorder="1" applyAlignment="1">
      <alignment horizontal="left"/>
    </xf>
    <xf numFmtId="0" fontId="16" fillId="0" borderId="11" xfId="0" applyFont="1" applyBorder="1" applyAlignment="1">
      <alignment horizontal="centerContinuous"/>
    </xf>
    <xf numFmtId="0" fontId="16" fillId="0" borderId="20" xfId="0" applyFont="1" applyBorder="1" applyAlignment="1">
      <alignment horizontal="centerContinuous"/>
    </xf>
    <xf numFmtId="0" fontId="16" fillId="0" borderId="20" xfId="0" applyFont="1" applyBorder="1" applyAlignment="1">
      <alignment horizontal="left"/>
    </xf>
    <xf numFmtId="0" fontId="18" fillId="0" borderId="10" xfId="0" applyFont="1" applyBorder="1" applyAlignment="1">
      <alignment horizontal="centerContinuous"/>
    </xf>
    <xf numFmtId="0" fontId="18" fillId="0" borderId="21" xfId="0" applyFont="1" applyBorder="1" applyAlignment="1">
      <alignment horizontal="centerContinuous"/>
    </xf>
    <xf numFmtId="0" fontId="18" fillId="0" borderId="22" xfId="0" applyFont="1" applyBorder="1" applyAlignment="1">
      <alignment horizontal="centerContinuous"/>
    </xf>
    <xf numFmtId="0" fontId="18" fillId="0" borderId="23" xfId="0" applyFont="1" applyBorder="1" applyAlignment="1">
      <alignment horizontal="centerContinuous"/>
    </xf>
    <xf numFmtId="0" fontId="18" fillId="0" borderId="0" xfId="0" applyFont="1" applyBorder="1" applyAlignment="1">
      <alignment horizontal="centerContinuous"/>
    </xf>
    <xf numFmtId="0" fontId="16" fillId="0" borderId="20" xfId="0" applyFont="1" applyBorder="1" applyAlignment="1">
      <alignment/>
    </xf>
    <xf numFmtId="0" fontId="16" fillId="0" borderId="10" xfId="0" applyFont="1" applyBorder="1" applyAlignment="1">
      <alignment horizontal="centerContinuous"/>
    </xf>
    <xf numFmtId="3" fontId="18" fillId="0" borderId="0" xfId="0" applyNumberFormat="1" applyFont="1" applyBorder="1" applyAlignment="1">
      <alignment horizontal="left"/>
    </xf>
    <xf numFmtId="0" fontId="18" fillId="0" borderId="20" xfId="0" applyFont="1" applyBorder="1" applyAlignment="1">
      <alignment horizontal="centerContinuous"/>
    </xf>
    <xf numFmtId="0" fontId="0" fillId="0" borderId="21" xfId="0" applyFont="1" applyBorder="1" applyAlignment="1">
      <alignment/>
    </xf>
    <xf numFmtId="0" fontId="0" fillId="0" borderId="23" xfId="0" applyFont="1" applyBorder="1" applyAlignment="1">
      <alignment/>
    </xf>
    <xf numFmtId="3" fontId="0" fillId="0" borderId="21" xfId="0" applyNumberFormat="1" applyFont="1" applyBorder="1" applyAlignment="1">
      <alignment horizontal="left"/>
    </xf>
    <xf numFmtId="3" fontId="0" fillId="0" borderId="23" xfId="0" applyNumberFormat="1" applyFont="1" applyBorder="1" applyAlignment="1">
      <alignment horizontal="left"/>
    </xf>
    <xf numFmtId="0" fontId="0" fillId="0" borderId="21" xfId="0" applyFont="1" applyBorder="1" applyAlignment="1">
      <alignment/>
    </xf>
    <xf numFmtId="0" fontId="0" fillId="0" borderId="23" xfId="0" applyFont="1" applyBorder="1" applyAlignment="1">
      <alignment/>
    </xf>
    <xf numFmtId="0" fontId="8" fillId="3" borderId="0" xfId="0" applyFont="1" applyFill="1" applyBorder="1" applyAlignment="1">
      <alignment horizontal="right"/>
    </xf>
    <xf numFmtId="0" fontId="8" fillId="3" borderId="10" xfId="0" applyFont="1" applyFill="1" applyBorder="1" applyAlignment="1">
      <alignment horizontal="left"/>
    </xf>
    <xf numFmtId="0" fontId="8" fillId="3" borderId="0" xfId="0" applyFont="1" applyFill="1" applyBorder="1" applyAlignment="1">
      <alignment/>
    </xf>
    <xf numFmtId="0" fontId="8" fillId="3" borderId="22" xfId="0" applyFont="1" applyFill="1" applyBorder="1" applyAlignment="1">
      <alignment horizontal="left"/>
    </xf>
    <xf numFmtId="0" fontId="1" fillId="0" borderId="0" xfId="0" applyFont="1" applyAlignment="1">
      <alignment horizontal="center"/>
    </xf>
    <xf numFmtId="0" fontId="26" fillId="2" borderId="24" xfId="0" applyFont="1" applyFill="1" applyBorder="1" applyAlignment="1" applyProtection="1" quotePrefix="1">
      <alignment horizontal="center"/>
      <protection/>
    </xf>
    <xf numFmtId="0" fontId="26" fillId="2" borderId="3" xfId="0" applyFont="1" applyFill="1" applyBorder="1" applyAlignment="1" applyProtection="1" quotePrefix="1">
      <alignment horizontal="centerContinuous"/>
      <protection/>
    </xf>
    <xf numFmtId="0" fontId="26" fillId="2" borderId="24" xfId="0" applyFont="1" applyFill="1" applyBorder="1" applyAlignment="1" applyProtection="1">
      <alignment horizontal="center"/>
      <protection/>
    </xf>
    <xf numFmtId="0" fontId="26" fillId="2" borderId="3" xfId="0" applyFont="1" applyFill="1" applyBorder="1" applyAlignment="1" applyProtection="1" quotePrefix="1">
      <alignment horizontal="center"/>
      <protection/>
    </xf>
    <xf numFmtId="0" fontId="1" fillId="0" borderId="25" xfId="0" applyFont="1" applyBorder="1" applyAlignment="1">
      <alignment/>
    </xf>
    <xf numFmtId="0" fontId="11" fillId="3" borderId="25" xfId="0" applyFont="1" applyFill="1" applyBorder="1" applyAlignment="1">
      <alignment vertical="center"/>
    </xf>
    <xf numFmtId="0" fontId="11" fillId="3" borderId="25" xfId="0" applyFont="1" applyFill="1" applyBorder="1" applyAlignment="1">
      <alignment vertical="center"/>
    </xf>
    <xf numFmtId="0" fontId="11" fillId="2" borderId="25" xfId="0" applyFont="1" applyFill="1" applyBorder="1" applyAlignment="1" applyProtection="1">
      <alignment vertical="center"/>
      <protection/>
    </xf>
    <xf numFmtId="0" fontId="11" fillId="3" borderId="25" xfId="0" applyFont="1" applyFill="1" applyBorder="1" applyAlignment="1">
      <alignment horizontal="left" vertical="center"/>
    </xf>
    <xf numFmtId="0" fontId="1" fillId="0" borderId="25" xfId="0" applyFont="1" applyBorder="1" applyAlignment="1">
      <alignment vertical="center"/>
    </xf>
    <xf numFmtId="0" fontId="26" fillId="3" borderId="25" xfId="0" applyFont="1" applyFill="1" applyBorder="1" applyAlignment="1">
      <alignment vertical="center"/>
    </xf>
    <xf numFmtId="0" fontId="26" fillId="3" borderId="26" xfId="0" applyFont="1" applyFill="1" applyBorder="1" applyAlignment="1">
      <alignment vertical="center"/>
    </xf>
    <xf numFmtId="0" fontId="26" fillId="3" borderId="27" xfId="0" applyFont="1" applyFill="1" applyBorder="1" applyAlignment="1">
      <alignment vertical="center"/>
    </xf>
    <xf numFmtId="0" fontId="26" fillId="3" borderId="25" xfId="0" applyFont="1" applyFill="1" applyBorder="1" applyAlignment="1">
      <alignment/>
    </xf>
    <xf numFmtId="0" fontId="16" fillId="0" borderId="25" xfId="0" applyFont="1" applyBorder="1" applyAlignment="1">
      <alignment vertical="center"/>
    </xf>
    <xf numFmtId="0" fontId="26" fillId="2" borderId="25" xfId="0" applyFont="1" applyFill="1" applyBorder="1" applyAlignment="1" applyProtection="1">
      <alignment vertical="center"/>
      <protection/>
    </xf>
    <xf numFmtId="0" fontId="26" fillId="2" borderId="26" xfId="0" applyFont="1" applyFill="1" applyBorder="1" applyAlignment="1">
      <alignment vertical="center"/>
    </xf>
    <xf numFmtId="0" fontId="26" fillId="3" borderId="25" xfId="0" applyFont="1" applyFill="1" applyBorder="1" applyAlignment="1">
      <alignment horizontal="left" vertical="center"/>
    </xf>
    <xf numFmtId="0" fontId="8" fillId="2" borderId="28" xfId="0" applyFont="1" applyFill="1" applyBorder="1" applyAlignment="1" applyProtection="1">
      <alignment/>
      <protection/>
    </xf>
    <xf numFmtId="0" fontId="1" fillId="0" borderId="25" xfId="0" applyFont="1" applyBorder="1" applyAlignment="1">
      <alignment/>
    </xf>
    <xf numFmtId="0" fontId="16" fillId="0" borderId="25" xfId="0" applyFont="1" applyBorder="1" applyAlignment="1">
      <alignment/>
    </xf>
    <xf numFmtId="0" fontId="8" fillId="3" borderId="9" xfId="0" applyFont="1" applyFill="1" applyBorder="1" applyAlignment="1">
      <alignment vertical="center"/>
    </xf>
    <xf numFmtId="0" fontId="0" fillId="0" borderId="16" xfId="0" applyFont="1" applyBorder="1" applyAlignment="1">
      <alignment/>
    </xf>
    <xf numFmtId="0" fontId="0" fillId="0" borderId="9" xfId="0" applyFont="1" applyBorder="1" applyAlignment="1">
      <alignment/>
    </xf>
    <xf numFmtId="0" fontId="11" fillId="3" borderId="25" xfId="0" applyFont="1" applyFill="1" applyBorder="1" applyAlignment="1">
      <alignment horizontal="left"/>
    </xf>
    <xf numFmtId="168" fontId="8" fillId="2" borderId="29" xfId="27" applyFont="1" applyFill="1" applyBorder="1" applyAlignment="1" applyProtection="1">
      <alignment horizontal="centerContinuous"/>
      <protection/>
    </xf>
    <xf numFmtId="0" fontId="20" fillId="0" borderId="30" xfId="0" applyFont="1" applyFill="1" applyBorder="1" applyAlignment="1" applyProtection="1">
      <alignment horizontal="centerContinuous" vertical="center"/>
      <protection/>
    </xf>
    <xf numFmtId="0" fontId="20" fillId="0" borderId="31" xfId="0" applyFont="1" applyFill="1" applyBorder="1" applyAlignment="1" applyProtection="1">
      <alignment horizontal="centerContinuous" vertical="center"/>
      <protection/>
    </xf>
    <xf numFmtId="0" fontId="22" fillId="0" borderId="0" xfId="0" applyFont="1" applyAlignment="1">
      <alignment horizontal="center"/>
    </xf>
    <xf numFmtId="0" fontId="22" fillId="0" borderId="0" xfId="0" applyFont="1" applyAlignment="1">
      <alignment horizontal="centerContinuous" vertical="center"/>
    </xf>
    <xf numFmtId="0" fontId="16" fillId="0" borderId="0" xfId="0" applyFont="1" applyAlignment="1">
      <alignment horizontal="centerContinuous" vertical="center"/>
    </xf>
    <xf numFmtId="0" fontId="0" fillId="0" borderId="0" xfId="0" applyFont="1" applyBorder="1" applyAlignment="1">
      <alignment/>
    </xf>
    <xf numFmtId="0" fontId="1" fillId="0" borderId="25" xfId="0" applyFont="1" applyBorder="1" applyAlignment="1">
      <alignment vertical="center"/>
    </xf>
    <xf numFmtId="0" fontId="16" fillId="0" borderId="25" xfId="0" applyFont="1" applyBorder="1" applyAlignment="1">
      <alignment vertical="center"/>
    </xf>
    <xf numFmtId="0" fontId="8" fillId="3" borderId="16" xfId="0" applyFont="1" applyFill="1" applyBorder="1" applyAlignment="1">
      <alignment horizontal="left" wrapText="1"/>
    </xf>
    <xf numFmtId="168" fontId="23" fillId="3" borderId="0" xfId="27" applyFont="1" applyFill="1" applyProtection="1">
      <alignment/>
      <protection/>
    </xf>
    <xf numFmtId="168" fontId="7" fillId="0" borderId="0" xfId="27" applyProtection="1">
      <alignment/>
      <protection/>
    </xf>
    <xf numFmtId="168" fontId="7" fillId="0" borderId="0" xfId="27" applyBorder="1" applyProtection="1">
      <alignment/>
      <protection/>
    </xf>
    <xf numFmtId="171" fontId="21" fillId="2" borderId="32" xfId="27" applyNumberFormat="1" applyFont="1" applyFill="1" applyBorder="1" applyAlignment="1" applyProtection="1">
      <alignment horizontal="center"/>
      <protection/>
    </xf>
    <xf numFmtId="168" fontId="23" fillId="3" borderId="0" xfId="27" applyFont="1" applyFill="1" applyBorder="1" applyProtection="1">
      <alignment/>
      <protection/>
    </xf>
    <xf numFmtId="168" fontId="7" fillId="0" borderId="33" xfId="27" applyBorder="1" applyProtection="1">
      <alignment/>
      <protection/>
    </xf>
    <xf numFmtId="0" fontId="8" fillId="2" borderId="7" xfId="0" applyFont="1" applyFill="1" applyBorder="1" applyAlignment="1" applyProtection="1">
      <alignment horizontal="center"/>
      <protection/>
    </xf>
    <xf numFmtId="0" fontId="8" fillId="2" borderId="6" xfId="0" applyFont="1" applyFill="1" applyBorder="1" applyAlignment="1" applyProtection="1">
      <alignment horizontal="center"/>
      <protection/>
    </xf>
    <xf numFmtId="0" fontId="8" fillId="2" borderId="7" xfId="0" applyFont="1" applyFill="1" applyBorder="1" applyAlignment="1" applyProtection="1">
      <alignment horizontal="centerContinuous"/>
      <protection/>
    </xf>
    <xf numFmtId="168" fontId="7" fillId="0" borderId="32" xfId="27" applyBorder="1" applyAlignment="1" applyProtection="1">
      <alignment horizontal="centerContinuous"/>
      <protection/>
    </xf>
    <xf numFmtId="168" fontId="7" fillId="0" borderId="4" xfId="27" applyBorder="1" applyProtection="1">
      <alignment/>
      <protection/>
    </xf>
    <xf numFmtId="0" fontId="8" fillId="3" borderId="11" xfId="0" applyFont="1" applyFill="1" applyBorder="1" applyAlignment="1" applyProtection="1">
      <alignment horizontal="right"/>
      <protection/>
    </xf>
    <xf numFmtId="0" fontId="8" fillId="3" borderId="34" xfId="0" applyFont="1" applyFill="1" applyBorder="1" applyAlignment="1" applyProtection="1">
      <alignment horizontal="center"/>
      <protection/>
    </xf>
    <xf numFmtId="0" fontId="24" fillId="3" borderId="35" xfId="0" applyFont="1" applyFill="1" applyBorder="1" applyAlignment="1" applyProtection="1">
      <alignment/>
      <protection/>
    </xf>
    <xf numFmtId="0" fontId="9" fillId="3" borderId="36" xfId="0" applyFont="1" applyFill="1" applyBorder="1" applyAlignment="1" applyProtection="1">
      <alignment/>
      <protection/>
    </xf>
    <xf numFmtId="0" fontId="8" fillId="3" borderId="10" xfId="0" applyFont="1" applyFill="1" applyBorder="1" applyAlignment="1" applyProtection="1">
      <alignment/>
      <protection/>
    </xf>
    <xf numFmtId="0" fontId="8" fillId="3" borderId="0" xfId="0" applyFont="1" applyFill="1" applyAlignment="1" applyProtection="1">
      <alignment horizontal="center"/>
      <protection/>
    </xf>
    <xf numFmtId="0" fontId="24" fillId="3" borderId="28" xfId="0" applyFont="1" applyFill="1" applyBorder="1" applyAlignment="1" applyProtection="1">
      <alignment/>
      <protection/>
    </xf>
    <xf numFmtId="0" fontId="9" fillId="3" borderId="37" xfId="0" applyFont="1" applyFill="1" applyBorder="1" applyAlignment="1" applyProtection="1">
      <alignment/>
      <protection/>
    </xf>
    <xf numFmtId="0" fontId="8" fillId="3" borderId="0" xfId="0" applyFont="1" applyFill="1" applyBorder="1" applyAlignment="1" applyProtection="1">
      <alignment horizontal="center"/>
      <protection/>
    </xf>
    <xf numFmtId="0" fontId="11" fillId="3" borderId="22" xfId="0" applyFont="1" applyFill="1" applyBorder="1" applyAlignment="1" applyProtection="1">
      <alignment/>
      <protection/>
    </xf>
    <xf numFmtId="0" fontId="11" fillId="3" borderId="38" xfId="0" applyFont="1" applyFill="1" applyBorder="1" applyAlignment="1" applyProtection="1">
      <alignment horizontal="center"/>
      <protection/>
    </xf>
    <xf numFmtId="0" fontId="25" fillId="3" borderId="39" xfId="0" applyFont="1" applyFill="1" applyBorder="1" applyAlignment="1" applyProtection="1">
      <alignment/>
      <protection/>
    </xf>
    <xf numFmtId="0" fontId="8" fillId="3" borderId="30" xfId="0" applyFont="1" applyFill="1" applyBorder="1" applyAlignment="1" applyProtection="1">
      <alignment/>
      <protection/>
    </xf>
    <xf numFmtId="0" fontId="11" fillId="3" borderId="11" xfId="0" applyFont="1" applyFill="1" applyBorder="1" applyAlignment="1" applyProtection="1">
      <alignment/>
      <protection/>
    </xf>
    <xf numFmtId="0" fontId="25" fillId="3" borderId="11" xfId="0" applyFont="1" applyFill="1" applyBorder="1" applyAlignment="1" applyProtection="1">
      <alignment/>
      <protection/>
    </xf>
    <xf numFmtId="0" fontId="8" fillId="3" borderId="20" xfId="0" applyFont="1" applyFill="1" applyBorder="1" applyAlignment="1" applyProtection="1">
      <alignment/>
      <protection/>
    </xf>
    <xf numFmtId="0" fontId="8" fillId="3" borderId="11" xfId="0" applyFont="1" applyFill="1" applyBorder="1" applyAlignment="1" applyProtection="1">
      <alignment/>
      <protection/>
    </xf>
    <xf numFmtId="0" fontId="9" fillId="3" borderId="36" xfId="0" applyFont="1" applyFill="1" applyBorder="1" applyAlignment="1" applyProtection="1">
      <alignment/>
      <protection/>
    </xf>
    <xf numFmtId="0" fontId="9" fillId="3" borderId="37" xfId="0" applyFont="1" applyFill="1" applyBorder="1" applyAlignment="1" applyProtection="1">
      <alignment/>
      <protection/>
    </xf>
    <xf numFmtId="0" fontId="8" fillId="3" borderId="37" xfId="0" applyFont="1" applyFill="1" applyBorder="1" applyAlignment="1" applyProtection="1">
      <alignment/>
      <protection/>
    </xf>
    <xf numFmtId="0" fontId="24" fillId="3" borderId="22" xfId="0" applyFont="1" applyFill="1" applyBorder="1" applyAlignment="1" applyProtection="1">
      <alignment/>
      <protection/>
    </xf>
    <xf numFmtId="0" fontId="8" fillId="3" borderId="23" xfId="0" applyFont="1" applyFill="1" applyBorder="1" applyAlignment="1" applyProtection="1">
      <alignment/>
      <protection/>
    </xf>
    <xf numFmtId="0" fontId="25" fillId="3" borderId="22" xfId="0" applyFont="1" applyFill="1" applyBorder="1" applyAlignment="1" applyProtection="1">
      <alignment/>
      <protection/>
    </xf>
    <xf numFmtId="0" fontId="24" fillId="3" borderId="40" xfId="0" applyFont="1" applyFill="1" applyBorder="1" applyAlignment="1" applyProtection="1">
      <alignment/>
      <protection/>
    </xf>
    <xf numFmtId="0" fontId="9" fillId="3" borderId="23" xfId="0" applyFont="1" applyFill="1" applyBorder="1" applyAlignment="1" applyProtection="1">
      <alignment/>
      <protection/>
    </xf>
    <xf numFmtId="0" fontId="11" fillId="3" borderId="17" xfId="0" applyFont="1" applyFill="1" applyBorder="1" applyAlignment="1" applyProtection="1">
      <alignment/>
      <protection/>
    </xf>
    <xf numFmtId="0" fontId="8" fillId="3" borderId="41" xfId="0" applyFont="1" applyFill="1" applyBorder="1" applyAlignment="1" applyProtection="1">
      <alignment horizontal="center"/>
      <protection/>
    </xf>
    <xf numFmtId="0" fontId="25" fillId="3" borderId="42" xfId="0" applyFont="1" applyFill="1" applyBorder="1" applyAlignment="1" applyProtection="1">
      <alignment/>
      <protection/>
    </xf>
    <xf numFmtId="0" fontId="8" fillId="3" borderId="18" xfId="0" applyFont="1" applyFill="1" applyBorder="1" applyAlignment="1" applyProtection="1">
      <alignment/>
      <protection/>
    </xf>
    <xf numFmtId="0" fontId="11" fillId="3" borderId="43" xfId="0" applyFont="1" applyFill="1" applyBorder="1" applyAlignment="1" applyProtection="1">
      <alignment horizontal="right"/>
      <protection/>
    </xf>
    <xf numFmtId="0" fontId="11" fillId="3" borderId="44" xfId="0" applyFont="1" applyFill="1" applyBorder="1" applyAlignment="1" applyProtection="1">
      <alignment horizontal="center"/>
      <protection/>
    </xf>
    <xf numFmtId="0" fontId="25" fillId="3" borderId="45" xfId="0" applyFont="1" applyFill="1" applyBorder="1" applyAlignment="1" applyProtection="1">
      <alignment/>
      <protection/>
    </xf>
    <xf numFmtId="0" fontId="8" fillId="3" borderId="46" xfId="0" applyFont="1" applyFill="1" applyBorder="1" applyAlignment="1" applyProtection="1">
      <alignment/>
      <protection/>
    </xf>
    <xf numFmtId="0" fontId="11" fillId="3" borderId="10" xfId="0" applyFont="1" applyFill="1" applyBorder="1" applyAlignment="1" applyProtection="1">
      <alignment/>
      <protection/>
    </xf>
    <xf numFmtId="0" fontId="11" fillId="3" borderId="0" xfId="0" applyFont="1" applyFill="1" applyBorder="1" applyAlignment="1" applyProtection="1">
      <alignment horizontal="center"/>
      <protection/>
    </xf>
    <xf numFmtId="0" fontId="25" fillId="3" borderId="10" xfId="0" applyFont="1" applyFill="1" applyBorder="1" applyAlignment="1" applyProtection="1">
      <alignment/>
      <protection/>
    </xf>
    <xf numFmtId="0" fontId="8" fillId="3" borderId="21" xfId="0" applyFont="1" applyFill="1" applyBorder="1" applyAlignment="1" applyProtection="1">
      <alignment/>
      <protection/>
    </xf>
    <xf numFmtId="0" fontId="11" fillId="3" borderId="34" xfId="0" applyFont="1" applyFill="1" applyBorder="1" applyAlignment="1" applyProtection="1">
      <alignment horizontal="center"/>
      <protection/>
    </xf>
    <xf numFmtId="0" fontId="11" fillId="3" borderId="0" xfId="0" applyFont="1" applyFill="1" applyAlignment="1" applyProtection="1">
      <alignment horizontal="center"/>
      <protection/>
    </xf>
    <xf numFmtId="0" fontId="26" fillId="3" borderId="45" xfId="0" applyFont="1" applyFill="1" applyBorder="1" applyAlignment="1" applyProtection="1">
      <alignment/>
      <protection/>
    </xf>
    <xf numFmtId="0" fontId="11" fillId="3" borderId="46" xfId="0" applyFont="1" applyFill="1" applyBorder="1" applyAlignment="1" applyProtection="1">
      <alignment/>
      <protection/>
    </xf>
    <xf numFmtId="168" fontId="23" fillId="3" borderId="0" xfId="27" applyFont="1" applyFill="1" applyAlignment="1" applyProtection="1">
      <alignment horizontal="center"/>
      <protection/>
    </xf>
    <xf numFmtId="168" fontId="23" fillId="3" borderId="38" xfId="27" applyFont="1" applyFill="1" applyBorder="1" applyProtection="1">
      <alignment/>
      <protection/>
    </xf>
    <xf numFmtId="0" fontId="11" fillId="3" borderId="39" xfId="0" applyFont="1" applyFill="1" applyBorder="1" applyAlignment="1" applyProtection="1">
      <alignment/>
      <protection/>
    </xf>
    <xf numFmtId="0" fontId="8" fillId="3" borderId="31" xfId="0" applyFont="1" applyFill="1" applyBorder="1" applyAlignment="1" applyProtection="1">
      <alignment horizontal="center"/>
      <protection/>
    </xf>
    <xf numFmtId="0" fontId="24" fillId="3" borderId="28" xfId="0" applyFont="1" applyFill="1" applyBorder="1" applyAlignment="1" applyProtection="1">
      <alignment horizontal="left"/>
      <protection/>
    </xf>
    <xf numFmtId="0" fontId="24" fillId="3" borderId="22" xfId="0" applyFont="1" applyFill="1" applyBorder="1" applyAlignment="1" applyProtection="1">
      <alignment horizontal="left"/>
      <protection/>
    </xf>
    <xf numFmtId="0" fontId="11" fillId="3" borderId="30" xfId="0" applyFont="1" applyFill="1" applyBorder="1" applyAlignment="1" applyProtection="1">
      <alignment/>
      <protection/>
    </xf>
    <xf numFmtId="0" fontId="11" fillId="3" borderId="37" xfId="0" applyFont="1" applyFill="1" applyBorder="1" applyAlignment="1" applyProtection="1">
      <alignment/>
      <protection/>
    </xf>
    <xf numFmtId="0" fontId="11" fillId="3" borderId="20" xfId="0" applyFont="1" applyFill="1" applyBorder="1" applyAlignment="1" applyProtection="1">
      <alignment/>
      <protection/>
    </xf>
    <xf numFmtId="0" fontId="11" fillId="3" borderId="36" xfId="0" applyFont="1" applyFill="1" applyBorder="1" applyAlignment="1" applyProtection="1">
      <alignment/>
      <protection/>
    </xf>
    <xf numFmtId="0" fontId="11" fillId="3" borderId="23" xfId="0" applyFont="1" applyFill="1" applyBorder="1" applyAlignment="1" applyProtection="1">
      <alignment/>
      <protection/>
    </xf>
    <xf numFmtId="0" fontId="8" fillId="3" borderId="10" xfId="0" applyFont="1" applyFill="1" applyBorder="1" applyAlignment="1" applyProtection="1">
      <alignment/>
      <protection/>
    </xf>
    <xf numFmtId="0" fontId="8" fillId="3" borderId="0" xfId="0" applyFont="1" applyFill="1" applyBorder="1" applyAlignment="1" applyProtection="1">
      <alignment horizontal="center"/>
      <protection/>
    </xf>
    <xf numFmtId="0" fontId="11" fillId="3" borderId="38" xfId="0" applyFont="1" applyFill="1" applyBorder="1" applyAlignment="1" applyProtection="1">
      <alignment horizontal="center"/>
      <protection/>
    </xf>
    <xf numFmtId="0" fontId="24" fillId="3" borderId="28" xfId="0" applyFont="1" applyFill="1" applyBorder="1" applyAlignment="1" applyProtection="1">
      <alignment/>
      <protection/>
    </xf>
    <xf numFmtId="0" fontId="11" fillId="3" borderId="21" xfId="0" applyFont="1" applyFill="1" applyBorder="1" applyAlignment="1" applyProtection="1">
      <alignment/>
      <protection/>
    </xf>
    <xf numFmtId="0" fontId="24" fillId="3" borderId="10" xfId="0" applyFont="1" applyFill="1" applyBorder="1" applyAlignment="1" applyProtection="1">
      <alignment/>
      <protection/>
    </xf>
    <xf numFmtId="0" fontId="8" fillId="4" borderId="5" xfId="0" applyFont="1" applyFill="1" applyBorder="1" applyAlignment="1" applyProtection="1">
      <alignment horizontal="center" shrinkToFit="1"/>
      <protection/>
    </xf>
    <xf numFmtId="0" fontId="8" fillId="4" borderId="10" xfId="0" applyFont="1" applyFill="1" applyBorder="1" applyAlignment="1" applyProtection="1">
      <alignment horizontal="center"/>
      <protection/>
    </xf>
    <xf numFmtId="0" fontId="26" fillId="4" borderId="3" xfId="0" applyFont="1" applyFill="1" applyBorder="1" applyAlignment="1" applyProtection="1">
      <alignment horizontal="center"/>
      <protection/>
    </xf>
    <xf numFmtId="0" fontId="8" fillId="4" borderId="0" xfId="0" applyFont="1" applyFill="1" applyBorder="1" applyAlignment="1" applyProtection="1">
      <alignment horizontal="center"/>
      <protection/>
    </xf>
    <xf numFmtId="168" fontId="31" fillId="3" borderId="0" xfId="27" applyFont="1" applyFill="1" applyAlignment="1" applyProtection="1">
      <alignment horizontal="center" wrapText="1"/>
      <protection/>
    </xf>
    <xf numFmtId="0" fontId="14" fillId="0" borderId="31" xfId="0" applyFont="1" applyBorder="1" applyAlignment="1" applyProtection="1">
      <alignment horizontal="centerContinuous" vertical="center"/>
      <protection hidden="1"/>
    </xf>
    <xf numFmtId="0" fontId="22" fillId="0" borderId="31" xfId="0" applyFont="1" applyBorder="1" applyAlignment="1" applyProtection="1">
      <alignment horizontal="centerContinuous" vertical="center"/>
      <protection hidden="1"/>
    </xf>
    <xf numFmtId="0" fontId="14" fillId="0" borderId="30" xfId="0" applyFont="1" applyBorder="1" applyAlignment="1" applyProtection="1">
      <alignment horizontal="centerContinuous" vertical="center"/>
      <protection hidden="1"/>
    </xf>
    <xf numFmtId="0" fontId="0" fillId="0" borderId="0" xfId="0" applyAlignment="1" applyProtection="1">
      <alignment/>
      <protection hidden="1"/>
    </xf>
    <xf numFmtId="168" fontId="7" fillId="0" borderId="0" xfId="26" applyProtection="1">
      <alignment/>
      <protection hidden="1"/>
    </xf>
    <xf numFmtId="168" fontId="0" fillId="0" borderId="0" xfId="26" applyFont="1" applyBorder="1" applyProtection="1">
      <alignment/>
      <protection hidden="1"/>
    </xf>
    <xf numFmtId="0" fontId="0" fillId="0" borderId="0" xfId="0" applyBorder="1" applyAlignment="1" applyProtection="1">
      <alignment/>
      <protection hidden="1"/>
    </xf>
    <xf numFmtId="168" fontId="7" fillId="0" borderId="0" xfId="26" applyBorder="1" applyProtection="1">
      <alignment/>
      <protection hidden="1"/>
    </xf>
    <xf numFmtId="168" fontId="9" fillId="2" borderId="47" xfId="26" applyFont="1" applyFill="1" applyBorder="1" applyAlignment="1" applyProtection="1">
      <alignment/>
      <protection hidden="1"/>
    </xf>
    <xf numFmtId="168" fontId="8" fillId="2" borderId="6" xfId="26" applyFont="1" applyFill="1" applyBorder="1" applyProtection="1">
      <alignment/>
      <protection hidden="1"/>
    </xf>
    <xf numFmtId="168" fontId="8" fillId="2" borderId="6" xfId="26" applyFont="1" applyFill="1" applyBorder="1" applyAlignment="1" applyProtection="1">
      <alignment/>
      <protection hidden="1"/>
    </xf>
    <xf numFmtId="168" fontId="11" fillId="2" borderId="6" xfId="26" applyFont="1" applyFill="1" applyBorder="1" applyProtection="1">
      <alignment/>
      <protection hidden="1"/>
    </xf>
    <xf numFmtId="168" fontId="7" fillId="0" borderId="6" xfId="26" applyBorder="1" applyProtection="1">
      <alignment/>
      <protection hidden="1"/>
    </xf>
    <xf numFmtId="168" fontId="7" fillId="0" borderId="48" xfId="26" applyBorder="1" applyProtection="1">
      <alignment/>
      <protection hidden="1"/>
    </xf>
    <xf numFmtId="168" fontId="9" fillId="2" borderId="49" xfId="26" applyFont="1" applyFill="1" applyBorder="1" applyAlignment="1" applyProtection="1">
      <alignment/>
      <protection hidden="1"/>
    </xf>
    <xf numFmtId="168" fontId="8" fillId="2" borderId="0" xfId="26" applyFont="1" applyFill="1" applyBorder="1" applyProtection="1">
      <alignment/>
      <protection hidden="1"/>
    </xf>
    <xf numFmtId="168" fontId="8" fillId="2" borderId="0" xfId="26" applyFont="1" applyFill="1" applyBorder="1" applyAlignment="1" applyProtection="1">
      <alignment/>
      <protection hidden="1"/>
    </xf>
    <xf numFmtId="168" fontId="12" fillId="0" borderId="0" xfId="26" applyFont="1" applyAlignment="1" applyProtection="1">
      <alignment horizontal="centerContinuous"/>
      <protection hidden="1"/>
    </xf>
    <xf numFmtId="168" fontId="7" fillId="0" borderId="50" xfId="26" applyBorder="1" applyProtection="1">
      <alignment/>
      <protection hidden="1"/>
    </xf>
    <xf numFmtId="168" fontId="8" fillId="2" borderId="0" xfId="26" applyFont="1" applyFill="1" applyBorder="1" applyProtection="1">
      <alignment/>
      <protection hidden="1"/>
    </xf>
    <xf numFmtId="168" fontId="11" fillId="2" borderId="51" xfId="26" applyFont="1" applyFill="1" applyBorder="1" applyProtection="1">
      <alignment/>
      <protection hidden="1"/>
    </xf>
    <xf numFmtId="168" fontId="11" fillId="2" borderId="52" xfId="26" applyFont="1" applyFill="1" applyBorder="1" applyAlignment="1" applyProtection="1">
      <alignment horizontal="center" vertical="center"/>
      <protection hidden="1"/>
    </xf>
    <xf numFmtId="168" fontId="11" fillId="2" borderId="0" xfId="26" applyFont="1" applyFill="1" applyBorder="1" applyProtection="1">
      <alignment/>
      <protection hidden="1"/>
    </xf>
    <xf numFmtId="168" fontId="11" fillId="2" borderId="50" xfId="26" applyFont="1" applyFill="1" applyBorder="1" applyProtection="1">
      <alignment/>
      <protection hidden="1"/>
    </xf>
    <xf numFmtId="168" fontId="9" fillId="2" borderId="53" xfId="26" applyFont="1" applyFill="1" applyBorder="1" applyAlignment="1" applyProtection="1">
      <alignment/>
      <protection hidden="1"/>
    </xf>
    <xf numFmtId="168" fontId="9" fillId="2" borderId="53" xfId="26" applyFont="1" applyFill="1" applyBorder="1" applyAlignment="1" applyProtection="1">
      <alignment horizontal="fill"/>
      <protection hidden="1"/>
    </xf>
    <xf numFmtId="168" fontId="11" fillId="2" borderId="31" xfId="26" applyFont="1" applyFill="1" applyBorder="1" applyAlignment="1" applyProtection="1">
      <alignment horizontal="fill"/>
      <protection hidden="1"/>
    </xf>
    <xf numFmtId="168" fontId="7" fillId="0" borderId="30" xfId="26" applyBorder="1" applyAlignment="1" applyProtection="1">
      <alignment horizontal="fill"/>
      <protection hidden="1"/>
    </xf>
    <xf numFmtId="168" fontId="8" fillId="0" borderId="34" xfId="26" applyFont="1" applyFill="1" applyBorder="1" applyProtection="1">
      <alignment/>
      <protection hidden="1"/>
    </xf>
    <xf numFmtId="168" fontId="8" fillId="0" borderId="38" xfId="26" applyFont="1" applyFill="1" applyBorder="1" applyProtection="1">
      <alignment/>
      <protection hidden="1"/>
    </xf>
    <xf numFmtId="168" fontId="8" fillId="0" borderId="0" xfId="26" applyFont="1" applyFill="1" applyBorder="1" applyProtection="1">
      <alignment/>
      <protection hidden="1"/>
    </xf>
    <xf numFmtId="168" fontId="8" fillId="0" borderId="1" xfId="26" applyFont="1" applyFill="1" applyBorder="1" applyProtection="1">
      <alignment/>
      <protection hidden="1"/>
    </xf>
    <xf numFmtId="168" fontId="8" fillId="0" borderId="1" xfId="26" applyFont="1" applyFill="1" applyBorder="1" applyAlignment="1" applyProtection="1">
      <alignment/>
      <protection hidden="1"/>
    </xf>
    <xf numFmtId="168" fontId="8" fillId="0" borderId="10" xfId="26" applyFont="1" applyFill="1" applyBorder="1" applyAlignment="1" applyProtection="1">
      <alignment/>
      <protection hidden="1"/>
    </xf>
    <xf numFmtId="168" fontId="0" fillId="0" borderId="38" xfId="26" applyFont="1" applyBorder="1" applyProtection="1">
      <alignment/>
      <protection hidden="1"/>
    </xf>
    <xf numFmtId="168" fontId="8" fillId="0" borderId="53" xfId="26" applyFont="1" applyFill="1" applyBorder="1" applyAlignment="1" applyProtection="1">
      <alignment/>
      <protection hidden="1"/>
    </xf>
    <xf numFmtId="168" fontId="21" fillId="0" borderId="38" xfId="26" applyFont="1" applyBorder="1" applyProtection="1">
      <alignment/>
      <protection hidden="1"/>
    </xf>
    <xf numFmtId="168" fontId="9" fillId="0" borderId="11" xfId="26" applyFont="1" applyFill="1" applyBorder="1" applyAlignment="1" applyProtection="1">
      <alignment horizontal="centerContinuous"/>
      <protection hidden="1"/>
    </xf>
    <xf numFmtId="168" fontId="9" fillId="0" borderId="34" xfId="26" applyFont="1" applyFill="1" applyBorder="1" applyAlignment="1" applyProtection="1">
      <alignment horizontal="centerContinuous"/>
      <protection hidden="1"/>
    </xf>
    <xf numFmtId="168" fontId="9" fillId="0" borderId="20" xfId="26" applyFont="1" applyFill="1" applyBorder="1" applyAlignment="1" applyProtection="1">
      <alignment horizontal="centerContinuous"/>
      <protection hidden="1"/>
    </xf>
    <xf numFmtId="168" fontId="11" fillId="0" borderId="28" xfId="26" applyFont="1" applyFill="1" applyBorder="1" applyProtection="1">
      <alignment/>
      <protection hidden="1"/>
    </xf>
    <xf numFmtId="168" fontId="9" fillId="0" borderId="28" xfId="26" applyFont="1" applyFill="1" applyBorder="1" applyAlignment="1" applyProtection="1">
      <alignment/>
      <protection hidden="1"/>
    </xf>
    <xf numFmtId="168" fontId="9" fillId="0" borderId="54" xfId="26" applyFont="1" applyFill="1" applyBorder="1" applyAlignment="1" applyProtection="1">
      <alignment/>
      <protection hidden="1"/>
    </xf>
    <xf numFmtId="168" fontId="8" fillId="0" borderId="54" xfId="26" applyFont="1" applyFill="1" applyBorder="1" applyProtection="1">
      <alignment/>
      <protection hidden="1"/>
    </xf>
    <xf numFmtId="168" fontId="11" fillId="2" borderId="28" xfId="26" applyFont="1" applyFill="1" applyBorder="1" applyProtection="1">
      <alignment/>
      <protection hidden="1"/>
    </xf>
    <xf numFmtId="168" fontId="9" fillId="2" borderId="28" xfId="26" applyFont="1" applyFill="1" applyBorder="1" applyAlignment="1" applyProtection="1">
      <alignment/>
      <protection hidden="1"/>
    </xf>
    <xf numFmtId="168" fontId="9" fillId="2" borderId="54" xfId="26" applyFont="1" applyFill="1" applyBorder="1" applyAlignment="1" applyProtection="1">
      <alignment/>
      <protection hidden="1"/>
    </xf>
    <xf numFmtId="168" fontId="8" fillId="2" borderId="54" xfId="26" applyFont="1" applyFill="1" applyBorder="1" applyProtection="1">
      <alignment/>
      <protection hidden="1"/>
    </xf>
    <xf numFmtId="168" fontId="11" fillId="0" borderId="22" xfId="26" applyFont="1" applyFill="1" applyBorder="1" applyProtection="1">
      <alignment/>
      <protection hidden="1"/>
    </xf>
    <xf numFmtId="168" fontId="9" fillId="0" borderId="22" xfId="26" applyFont="1" applyFill="1" applyBorder="1" applyAlignment="1" applyProtection="1">
      <alignment/>
      <protection hidden="1"/>
    </xf>
    <xf numFmtId="168" fontId="9" fillId="0" borderId="38" xfId="26" applyFont="1" applyFill="1" applyBorder="1" applyAlignment="1" applyProtection="1">
      <alignment/>
      <protection hidden="1"/>
    </xf>
    <xf numFmtId="168" fontId="8" fillId="0" borderId="12" xfId="26" applyFont="1" applyFill="1" applyBorder="1" applyAlignment="1" applyProtection="1">
      <alignment/>
      <protection hidden="1"/>
    </xf>
    <xf numFmtId="168" fontId="21" fillId="0" borderId="34" xfId="26" applyFont="1" applyBorder="1" applyProtection="1">
      <alignment/>
      <protection hidden="1"/>
    </xf>
    <xf numFmtId="168" fontId="0" fillId="0" borderId="34" xfId="26" applyFont="1" applyBorder="1" applyProtection="1">
      <alignment/>
      <protection hidden="1"/>
    </xf>
    <xf numFmtId="168" fontId="12" fillId="0" borderId="34" xfId="26" applyFont="1" applyBorder="1" applyProtection="1">
      <alignment/>
      <protection hidden="1"/>
    </xf>
    <xf numFmtId="168" fontId="12" fillId="0" borderId="34" xfId="26" applyFont="1" applyBorder="1" applyAlignment="1" applyProtection="1">
      <alignment horizontal="centerContinuous"/>
      <protection hidden="1"/>
    </xf>
    <xf numFmtId="168" fontId="10" fillId="0" borderId="34" xfId="26" applyFont="1" applyBorder="1" applyAlignment="1" applyProtection="1">
      <alignment horizontal="centerContinuous"/>
      <protection hidden="1"/>
    </xf>
    <xf numFmtId="168" fontId="8" fillId="0" borderId="6" xfId="26" applyFont="1" applyFill="1" applyBorder="1" applyProtection="1">
      <alignment/>
      <protection hidden="1"/>
    </xf>
    <xf numFmtId="168" fontId="9" fillId="0" borderId="11" xfId="26" applyFont="1" applyFill="1" applyBorder="1" applyProtection="1">
      <alignment/>
      <protection hidden="1"/>
    </xf>
    <xf numFmtId="168" fontId="9" fillId="0" borderId="34" xfId="26" applyFont="1" applyFill="1" applyBorder="1" applyProtection="1">
      <alignment/>
      <protection hidden="1"/>
    </xf>
    <xf numFmtId="168" fontId="13" fillId="0" borderId="34" xfId="26" applyFont="1" applyBorder="1" applyProtection="1">
      <alignment/>
      <protection hidden="1"/>
    </xf>
    <xf numFmtId="168" fontId="13" fillId="0" borderId="20" xfId="26" applyFont="1" applyBorder="1" applyProtection="1">
      <alignment/>
      <protection hidden="1"/>
    </xf>
    <xf numFmtId="168" fontId="9" fillId="0" borderId="10" xfId="26" applyFont="1" applyFill="1" applyBorder="1" applyProtection="1">
      <alignment/>
      <protection hidden="1"/>
    </xf>
    <xf numFmtId="168" fontId="9" fillId="0" borderId="0" xfId="26" applyFont="1" applyFill="1" applyBorder="1" applyProtection="1">
      <alignment/>
      <protection hidden="1"/>
    </xf>
    <xf numFmtId="168" fontId="13" fillId="0" borderId="0" xfId="26" applyFont="1" applyBorder="1" applyProtection="1">
      <alignment/>
      <protection hidden="1"/>
    </xf>
    <xf numFmtId="168" fontId="13" fillId="0" borderId="21" xfId="26" applyFont="1" applyBorder="1" applyProtection="1">
      <alignment/>
      <protection hidden="1"/>
    </xf>
    <xf numFmtId="168" fontId="13" fillId="0" borderId="0" xfId="26" applyFont="1" applyProtection="1">
      <alignment/>
      <protection hidden="1"/>
    </xf>
    <xf numFmtId="168" fontId="9" fillId="0" borderId="0" xfId="26" applyFont="1" applyFill="1" applyBorder="1" applyAlignment="1" applyProtection="1">
      <alignment/>
      <protection hidden="1"/>
    </xf>
    <xf numFmtId="168" fontId="14" fillId="0" borderId="0" xfId="26" applyFont="1" applyProtection="1">
      <alignment/>
      <protection hidden="1"/>
    </xf>
    <xf numFmtId="0" fontId="32" fillId="0" borderId="0" xfId="30" applyFont="1">
      <alignment/>
      <protection/>
    </xf>
    <xf numFmtId="0" fontId="0" fillId="0" borderId="0" xfId="30">
      <alignment/>
      <protection/>
    </xf>
    <xf numFmtId="0" fontId="0" fillId="0" borderId="0" xfId="30" applyAlignment="1">
      <alignment horizontal="center"/>
      <protection/>
    </xf>
    <xf numFmtId="0" fontId="0" fillId="0" borderId="55" xfId="30" applyBorder="1" applyAlignment="1">
      <alignment horizontal="center" vertical="center" wrapText="1"/>
      <protection/>
    </xf>
    <xf numFmtId="0" fontId="0" fillId="0" borderId="56" xfId="30" applyBorder="1" applyAlignment="1">
      <alignment horizontal="center" vertical="center" wrapText="1"/>
      <protection/>
    </xf>
    <xf numFmtId="0" fontId="0" fillId="0" borderId="16" xfId="30" applyBorder="1">
      <alignment/>
      <protection/>
    </xf>
    <xf numFmtId="0" fontId="0" fillId="0" borderId="16" xfId="30" applyBorder="1" applyAlignment="1">
      <alignment horizontal="center"/>
      <protection/>
    </xf>
    <xf numFmtId="0" fontId="0" fillId="0" borderId="15" xfId="30" applyBorder="1">
      <alignment/>
      <protection/>
    </xf>
    <xf numFmtId="0" fontId="0" fillId="0" borderId="53" xfId="30" applyBorder="1">
      <alignment/>
      <protection/>
    </xf>
    <xf numFmtId="0" fontId="0" fillId="0" borderId="53" xfId="30" applyBorder="1" applyAlignment="1">
      <alignment horizontal="center"/>
      <protection/>
    </xf>
    <xf numFmtId="0" fontId="0" fillId="0" borderId="9" xfId="30" applyBorder="1">
      <alignment/>
      <protection/>
    </xf>
    <xf numFmtId="0" fontId="0" fillId="0" borderId="0" xfId="30" applyFont="1">
      <alignment/>
      <protection/>
    </xf>
    <xf numFmtId="0" fontId="0" fillId="0" borderId="53" xfId="30" applyFont="1" applyBorder="1">
      <alignment/>
      <protection/>
    </xf>
    <xf numFmtId="0" fontId="0" fillId="0" borderId="0" xfId="30" applyProtection="1">
      <alignment/>
      <protection locked="0"/>
    </xf>
    <xf numFmtId="0" fontId="0" fillId="0" borderId="53" xfId="0" applyBorder="1" applyAlignment="1" applyProtection="1">
      <alignment horizontal="center" vertical="center"/>
      <protection hidden="1"/>
    </xf>
    <xf numFmtId="168" fontId="7" fillId="0" borderId="50" xfId="26" applyBorder="1" applyAlignment="1" applyProtection="1">
      <alignment vertical="center"/>
      <protection hidden="1"/>
    </xf>
    <xf numFmtId="168" fontId="7" fillId="0" borderId="0" xfId="26" applyAlignment="1" applyProtection="1">
      <alignment vertical="center"/>
      <protection hidden="1"/>
    </xf>
    <xf numFmtId="168" fontId="9" fillId="2" borderId="0" xfId="26" applyFont="1" applyFill="1" applyBorder="1" applyAlignment="1" applyProtection="1">
      <alignment/>
      <protection hidden="1"/>
    </xf>
    <xf numFmtId="168" fontId="9" fillId="2" borderId="0" xfId="26" applyFont="1" applyFill="1" applyBorder="1" applyAlignment="1" applyProtection="1">
      <alignment horizontal="fill"/>
      <protection hidden="1"/>
    </xf>
    <xf numFmtId="168" fontId="11" fillId="2" borderId="0" xfId="26" applyFont="1" applyFill="1" applyBorder="1" applyAlignment="1" applyProtection="1">
      <alignment horizontal="fill"/>
      <protection hidden="1"/>
    </xf>
    <xf numFmtId="168" fontId="7" fillId="0" borderId="0" xfId="26" applyBorder="1" applyAlignment="1" applyProtection="1">
      <alignment horizontal="fill"/>
      <protection hidden="1"/>
    </xf>
    <xf numFmtId="168" fontId="8" fillId="0" borderId="4" xfId="26" applyFont="1" applyFill="1" applyBorder="1" applyAlignment="1" applyProtection="1">
      <alignment/>
      <protection hidden="1"/>
    </xf>
    <xf numFmtId="168" fontId="7" fillId="0" borderId="1" xfId="26" applyBorder="1" applyProtection="1">
      <alignment/>
      <protection hidden="1"/>
    </xf>
    <xf numFmtId="168" fontId="12" fillId="0" borderId="0" xfId="26" applyFont="1" applyBorder="1" applyAlignment="1" applyProtection="1">
      <alignment horizontal="centerContinuous"/>
      <protection hidden="1"/>
    </xf>
    <xf numFmtId="168" fontId="9" fillId="2" borderId="57" xfId="26" applyFont="1" applyFill="1" applyBorder="1" applyAlignment="1" applyProtection="1">
      <alignment/>
      <protection hidden="1"/>
    </xf>
    <xf numFmtId="168" fontId="7" fillId="0" borderId="58" xfId="26" applyBorder="1" applyProtection="1">
      <alignment/>
      <protection hidden="1"/>
    </xf>
    <xf numFmtId="168" fontId="9" fillId="0" borderId="49" xfId="26" applyFont="1" applyFill="1" applyBorder="1" applyAlignment="1" applyProtection="1">
      <alignment/>
      <protection hidden="1"/>
    </xf>
    <xf numFmtId="168" fontId="11" fillId="2" borderId="6" xfId="26" applyFont="1" applyFill="1" applyBorder="1" applyAlignment="1" applyProtection="1">
      <alignment horizontal="centerContinuous"/>
      <protection hidden="1"/>
    </xf>
    <xf numFmtId="168" fontId="9" fillId="0" borderId="59" xfId="26" applyFont="1" applyFill="1" applyBorder="1" applyAlignment="1" applyProtection="1">
      <alignment vertical="center"/>
      <protection hidden="1"/>
    </xf>
    <xf numFmtId="168" fontId="8" fillId="0" borderId="60" xfId="26" applyFont="1" applyFill="1" applyBorder="1" applyAlignment="1" applyProtection="1">
      <alignment vertical="center"/>
      <protection hidden="1"/>
    </xf>
    <xf numFmtId="168" fontId="9" fillId="0" borderId="6" xfId="26" applyFont="1" applyFill="1" applyBorder="1" applyAlignment="1" applyProtection="1">
      <alignment vertical="center"/>
      <protection hidden="1"/>
    </xf>
    <xf numFmtId="168" fontId="8" fillId="0" borderId="6" xfId="26" applyFont="1" applyFill="1" applyBorder="1" applyAlignment="1" applyProtection="1">
      <alignment vertical="center"/>
      <protection hidden="1"/>
    </xf>
    <xf numFmtId="168" fontId="8" fillId="0" borderId="48" xfId="26" applyFont="1" applyFill="1" applyBorder="1" applyAlignment="1" applyProtection="1">
      <alignment vertical="center"/>
      <protection hidden="1"/>
    </xf>
    <xf numFmtId="168" fontId="9" fillId="0" borderId="61" xfId="26" applyFont="1" applyFill="1" applyBorder="1" applyAlignment="1" applyProtection="1">
      <alignment vertical="center"/>
      <protection hidden="1"/>
    </xf>
    <xf numFmtId="168" fontId="8" fillId="0" borderId="54" xfId="26" applyFont="1" applyFill="1" applyBorder="1" applyAlignment="1" applyProtection="1">
      <alignment vertical="center"/>
      <protection hidden="1"/>
    </xf>
    <xf numFmtId="168" fontId="9" fillId="0" borderId="62" xfId="26" applyFont="1" applyFill="1" applyBorder="1" applyAlignment="1" applyProtection="1">
      <alignment vertical="center"/>
      <protection hidden="1"/>
    </xf>
    <xf numFmtId="168" fontId="8" fillId="2" borderId="49" xfId="26" applyFont="1" applyFill="1" applyBorder="1" applyAlignment="1" applyProtection="1">
      <alignment horizontal="left" vertical="center" wrapText="1"/>
      <protection hidden="1"/>
    </xf>
    <xf numFmtId="0" fontId="0" fillId="0" borderId="0" xfId="0" applyBorder="1" applyAlignment="1" applyProtection="1">
      <alignment wrapText="1"/>
      <protection hidden="1"/>
    </xf>
    <xf numFmtId="168" fontId="7" fillId="0" borderId="0" xfId="26" applyBorder="1" applyAlignment="1" applyProtection="1">
      <alignment horizontal="center"/>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168" fontId="8" fillId="2" borderId="63" xfId="26" applyFont="1" applyFill="1" applyBorder="1" applyAlignment="1" applyProtection="1">
      <alignment horizontal="center" vertical="center" wrapText="1"/>
      <protection hidden="1"/>
    </xf>
    <xf numFmtId="168" fontId="33" fillId="0" borderId="0" xfId="26" applyFont="1" applyAlignment="1" applyProtection="1">
      <alignment vertical="center"/>
      <protection hidden="1"/>
    </xf>
    <xf numFmtId="0" fontId="0" fillId="0" borderId="0" xfId="0" applyAlignment="1" applyProtection="1">
      <alignment/>
      <protection locked="0"/>
    </xf>
    <xf numFmtId="0" fontId="0" fillId="0" borderId="10" xfId="0" applyBorder="1" applyAlignment="1">
      <alignment/>
    </xf>
    <xf numFmtId="0" fontId="0" fillId="0" borderId="22" xfId="0" applyBorder="1" applyAlignment="1">
      <alignment/>
    </xf>
    <xf numFmtId="0" fontId="0" fillId="0" borderId="16" xfId="0" applyFont="1" applyBorder="1" applyAlignment="1">
      <alignment/>
    </xf>
    <xf numFmtId="0" fontId="0" fillId="0" borderId="0" xfId="0" applyFont="1" applyBorder="1" applyAlignment="1">
      <alignment/>
    </xf>
    <xf numFmtId="0" fontId="0" fillId="0" borderId="21" xfId="0" applyBorder="1" applyAlignment="1">
      <alignment/>
    </xf>
    <xf numFmtId="0" fontId="0" fillId="0" borderId="23" xfId="0" applyBorder="1" applyAlignment="1">
      <alignment/>
    </xf>
    <xf numFmtId="172" fontId="1" fillId="2" borderId="64" xfId="27" applyNumberFormat="1" applyFont="1" applyFill="1" applyBorder="1" applyAlignment="1" applyProtection="1">
      <alignment horizontal="center"/>
      <protection/>
    </xf>
    <xf numFmtId="0" fontId="0" fillId="0" borderId="0" xfId="0" applyAlignment="1" applyProtection="1">
      <alignment/>
      <protection/>
    </xf>
    <xf numFmtId="0" fontId="0" fillId="0" borderId="9" xfId="0" applyFont="1" applyBorder="1" applyAlignment="1">
      <alignment/>
    </xf>
    <xf numFmtId="0" fontId="0" fillId="0" borderId="0" xfId="0" applyFont="1" applyAlignment="1">
      <alignment/>
    </xf>
    <xf numFmtId="0" fontId="0" fillId="0" borderId="65" xfId="0" applyFont="1" applyBorder="1" applyAlignment="1">
      <alignment/>
    </xf>
    <xf numFmtId="0" fontId="0" fillId="0" borderId="66" xfId="0" applyFont="1" applyBorder="1" applyAlignment="1">
      <alignment/>
    </xf>
    <xf numFmtId="0" fontId="0" fillId="0" borderId="38" xfId="0" applyFont="1" applyBorder="1" applyAlignment="1">
      <alignment/>
    </xf>
    <xf numFmtId="0" fontId="0" fillId="0" borderId="9" xfId="0" applyFont="1" applyBorder="1" applyAlignment="1">
      <alignment horizontal="justify" wrapText="1"/>
    </xf>
    <xf numFmtId="0" fontId="0" fillId="0" borderId="9" xfId="0" applyFont="1" applyBorder="1" applyAlignment="1">
      <alignment wrapText="1"/>
    </xf>
    <xf numFmtId="0" fontId="0" fillId="0" borderId="16" xfId="0" applyFont="1" applyBorder="1" applyAlignment="1">
      <alignment wrapText="1"/>
    </xf>
    <xf numFmtId="0" fontId="0" fillId="3" borderId="16" xfId="0" applyFont="1" applyFill="1" applyBorder="1" applyAlignment="1">
      <alignment/>
    </xf>
    <xf numFmtId="0" fontId="0" fillId="0" borderId="16" xfId="0" applyFont="1" applyBorder="1" applyAlignment="1">
      <alignment vertical="center"/>
    </xf>
    <xf numFmtId="0" fontId="21" fillId="0" borderId="10" xfId="0" applyFont="1" applyBorder="1" applyAlignment="1">
      <alignment horizontal="centerContinuous"/>
    </xf>
    <xf numFmtId="0" fontId="21" fillId="0" borderId="21" xfId="0" applyFont="1" applyBorder="1" applyAlignment="1">
      <alignment horizontal="centerContinuous"/>
    </xf>
    <xf numFmtId="0" fontId="21" fillId="0" borderId="21" xfId="0" applyFont="1" applyBorder="1" applyAlignment="1">
      <alignment/>
    </xf>
    <xf numFmtId="0" fontId="21" fillId="0" borderId="0" xfId="0" applyFont="1" applyAlignment="1">
      <alignment/>
    </xf>
    <xf numFmtId="0" fontId="21" fillId="0" borderId="22" xfId="0" applyFont="1" applyBorder="1" applyAlignment="1">
      <alignment horizontal="centerContinuous"/>
    </xf>
    <xf numFmtId="0" fontId="21" fillId="0" borderId="23" xfId="0" applyFont="1" applyBorder="1" applyAlignment="1">
      <alignment horizontal="centerContinuous"/>
    </xf>
    <xf numFmtId="0" fontId="21" fillId="0" borderId="23" xfId="0" applyFont="1" applyBorder="1" applyAlignment="1">
      <alignment/>
    </xf>
    <xf numFmtId="3" fontId="0" fillId="0" borderId="23" xfId="0" applyNumberFormat="1" applyFont="1" applyFill="1" applyBorder="1" applyAlignment="1">
      <alignment horizontal="left"/>
    </xf>
    <xf numFmtId="0" fontId="0" fillId="3" borderId="0" xfId="0" applyFill="1" applyAlignment="1">
      <alignment/>
    </xf>
    <xf numFmtId="0" fontId="0" fillId="0" borderId="0" xfId="0" applyBorder="1" applyAlignment="1">
      <alignment/>
    </xf>
    <xf numFmtId="0" fontId="6" fillId="0" borderId="10" xfId="0" applyFont="1" applyBorder="1" applyAlignment="1">
      <alignment/>
    </xf>
    <xf numFmtId="168" fontId="11" fillId="2" borderId="67" xfId="26" applyFont="1" applyFill="1" applyBorder="1" applyAlignment="1" applyProtection="1">
      <alignment horizontal="center" vertical="center"/>
      <protection hidden="1"/>
    </xf>
    <xf numFmtId="168" fontId="11" fillId="0" borderId="47" xfId="26" applyFont="1" applyFill="1" applyBorder="1" applyAlignment="1" applyProtection="1">
      <alignment vertical="center"/>
      <protection hidden="1"/>
    </xf>
    <xf numFmtId="168" fontId="11" fillId="0" borderId="68" xfId="26" applyFont="1" applyFill="1" applyBorder="1" applyAlignment="1" applyProtection="1">
      <alignment vertical="center"/>
      <protection hidden="1"/>
    </xf>
    <xf numFmtId="168" fontId="11" fillId="0" borderId="69" xfId="26" applyFont="1" applyFill="1" applyBorder="1" applyAlignment="1" applyProtection="1">
      <alignment vertical="center"/>
      <protection hidden="1"/>
    </xf>
    <xf numFmtId="173" fontId="24" fillId="3" borderId="70" xfId="0" applyNumberFormat="1" applyFont="1" applyFill="1" applyBorder="1" applyAlignment="1" applyProtection="1">
      <alignment shrinkToFit="1"/>
      <protection locked="0"/>
    </xf>
    <xf numFmtId="173" fontId="24" fillId="3" borderId="25" xfId="0" applyNumberFormat="1" applyFont="1" applyFill="1" applyBorder="1" applyAlignment="1" applyProtection="1">
      <alignment shrinkToFit="1"/>
      <protection locked="0"/>
    </xf>
    <xf numFmtId="173" fontId="24" fillId="3" borderId="36" xfId="0" applyNumberFormat="1" applyFont="1" applyFill="1" applyBorder="1" applyAlignment="1" applyProtection="1">
      <alignment shrinkToFit="1"/>
      <protection locked="0"/>
    </xf>
    <xf numFmtId="173" fontId="24" fillId="4" borderId="36" xfId="0" applyNumberFormat="1" applyFont="1" applyFill="1" applyBorder="1" applyAlignment="1" applyProtection="1">
      <alignment shrinkToFit="1"/>
      <protection locked="0"/>
    </xf>
    <xf numFmtId="173" fontId="24" fillId="3" borderId="70" xfId="0" applyNumberFormat="1" applyFont="1" applyFill="1" applyBorder="1" applyAlignment="1" applyProtection="1">
      <alignment shrinkToFit="1"/>
      <protection locked="0"/>
    </xf>
    <xf numFmtId="173" fontId="24" fillId="3" borderId="71" xfId="0" applyNumberFormat="1" applyFont="1" applyFill="1" applyBorder="1" applyAlignment="1" applyProtection="1">
      <alignment shrinkToFit="1"/>
      <protection locked="0"/>
    </xf>
    <xf numFmtId="173" fontId="24" fillId="3" borderId="72" xfId="0" applyNumberFormat="1" applyFont="1" applyFill="1" applyBorder="1" applyAlignment="1" applyProtection="1">
      <alignment shrinkToFit="1"/>
      <protection locked="0"/>
    </xf>
    <xf numFmtId="173" fontId="24" fillId="3" borderId="40" xfId="0" applyNumberFormat="1" applyFont="1" applyFill="1" applyBorder="1" applyAlignment="1" applyProtection="1">
      <alignment shrinkToFit="1"/>
      <protection locked="0"/>
    </xf>
    <xf numFmtId="173" fontId="24" fillId="3" borderId="37" xfId="0" applyNumberFormat="1" applyFont="1" applyFill="1" applyBorder="1" applyAlignment="1" applyProtection="1">
      <alignment shrinkToFit="1"/>
      <protection locked="0"/>
    </xf>
    <xf numFmtId="173" fontId="24" fillId="4" borderId="37" xfId="0" applyNumberFormat="1" applyFont="1" applyFill="1" applyBorder="1" applyAlignment="1" applyProtection="1">
      <alignment shrinkToFit="1"/>
      <protection locked="0"/>
    </xf>
    <xf numFmtId="173" fontId="24" fillId="3" borderId="72" xfId="0" applyNumberFormat="1" applyFont="1" applyFill="1" applyBorder="1" applyAlignment="1" applyProtection="1">
      <alignment shrinkToFit="1"/>
      <protection locked="0"/>
    </xf>
    <xf numFmtId="173" fontId="24" fillId="3" borderId="73" xfId="0" applyNumberFormat="1" applyFont="1" applyFill="1" applyBorder="1" applyAlignment="1" applyProtection="1">
      <alignment shrinkToFit="1"/>
      <protection locked="0"/>
    </xf>
    <xf numFmtId="173" fontId="24" fillId="3" borderId="16" xfId="0" applyNumberFormat="1" applyFont="1" applyFill="1" applyBorder="1" applyAlignment="1" applyProtection="1">
      <alignment shrinkToFit="1"/>
      <protection locked="0"/>
    </xf>
    <xf numFmtId="173" fontId="24" fillId="3" borderId="23" xfId="0" applyNumberFormat="1" applyFont="1" applyFill="1" applyBorder="1" applyAlignment="1" applyProtection="1">
      <alignment shrinkToFit="1"/>
      <protection locked="0"/>
    </xf>
    <xf numFmtId="173" fontId="24" fillId="4" borderId="23" xfId="0" applyNumberFormat="1" applyFont="1" applyFill="1" applyBorder="1" applyAlignment="1" applyProtection="1">
      <alignment shrinkToFit="1"/>
      <protection locked="0"/>
    </xf>
    <xf numFmtId="173" fontId="24" fillId="3" borderId="74" xfId="0" applyNumberFormat="1" applyFont="1" applyFill="1" applyBorder="1" applyAlignment="1" applyProtection="1">
      <alignment shrinkToFit="1"/>
      <protection locked="0"/>
    </xf>
    <xf numFmtId="173" fontId="24" fillId="3" borderId="75" xfId="0" applyNumberFormat="1" applyFont="1" applyFill="1" applyBorder="1" applyAlignment="1" applyProtection="1">
      <alignment shrinkToFit="1"/>
      <protection locked="0"/>
    </xf>
    <xf numFmtId="173" fontId="24" fillId="3" borderId="76" xfId="0" applyNumberFormat="1" applyFont="1" applyFill="1" applyBorder="1" applyAlignment="1" applyProtection="1">
      <alignment shrinkToFit="1"/>
      <protection/>
    </xf>
    <xf numFmtId="173" fontId="24" fillId="3" borderId="16" xfId="0" applyNumberFormat="1" applyFont="1" applyFill="1" applyBorder="1" applyAlignment="1" applyProtection="1">
      <alignment shrinkToFit="1"/>
      <protection/>
    </xf>
    <xf numFmtId="173" fontId="24" fillId="3" borderId="16" xfId="0" applyNumberFormat="1" applyFont="1" applyFill="1" applyBorder="1" applyAlignment="1" applyProtection="1">
      <alignment shrinkToFit="1"/>
      <protection/>
    </xf>
    <xf numFmtId="173" fontId="24" fillId="4" borderId="16" xfId="0" applyNumberFormat="1" applyFont="1" applyFill="1" applyBorder="1" applyAlignment="1" applyProtection="1">
      <alignment shrinkToFit="1"/>
      <protection/>
    </xf>
    <xf numFmtId="173" fontId="24" fillId="3" borderId="77" xfId="0" applyNumberFormat="1" applyFont="1" applyFill="1" applyBorder="1" applyAlignment="1" applyProtection="1">
      <alignment shrinkToFit="1"/>
      <protection/>
    </xf>
    <xf numFmtId="173" fontId="24" fillId="3" borderId="78" xfId="0" applyNumberFormat="1" applyFont="1" applyFill="1" applyBorder="1" applyAlignment="1" applyProtection="1">
      <alignment shrinkToFit="1"/>
      <protection/>
    </xf>
    <xf numFmtId="173" fontId="34" fillId="3" borderId="79" xfId="0" applyNumberFormat="1" applyFont="1" applyFill="1" applyBorder="1" applyAlignment="1" applyProtection="1">
      <alignment shrinkToFit="1"/>
      <protection/>
    </xf>
    <xf numFmtId="173" fontId="24" fillId="3" borderId="80" xfId="0" applyNumberFormat="1" applyFont="1" applyFill="1" applyBorder="1" applyAlignment="1" applyProtection="1">
      <alignment shrinkToFit="1"/>
      <protection locked="0"/>
    </xf>
    <xf numFmtId="173" fontId="24" fillId="3" borderId="53" xfId="0" applyNumberFormat="1" applyFont="1" applyFill="1" applyBorder="1" applyAlignment="1" applyProtection="1">
      <alignment shrinkToFit="1"/>
      <protection/>
    </xf>
    <xf numFmtId="173" fontId="24" fillId="3" borderId="30" xfId="0" applyNumberFormat="1" applyFont="1" applyFill="1" applyBorder="1" applyAlignment="1" applyProtection="1">
      <alignment shrinkToFit="1"/>
      <protection/>
    </xf>
    <xf numFmtId="173" fontId="34" fillId="4" borderId="30" xfId="0" applyNumberFormat="1" applyFont="1" applyFill="1" applyBorder="1" applyAlignment="1" applyProtection="1">
      <alignment shrinkToFit="1"/>
      <protection/>
    </xf>
    <xf numFmtId="173" fontId="24" fillId="3" borderId="76" xfId="0" applyNumberFormat="1" applyFont="1" applyFill="1" applyBorder="1" applyAlignment="1" applyProtection="1">
      <alignment shrinkToFit="1"/>
      <protection/>
    </xf>
    <xf numFmtId="173" fontId="24" fillId="3" borderId="81" xfId="0" applyNumberFormat="1" applyFont="1" applyFill="1" applyBorder="1" applyAlignment="1" applyProtection="1">
      <alignment shrinkToFit="1"/>
      <protection/>
    </xf>
    <xf numFmtId="173" fontId="24" fillId="3" borderId="82" xfId="0" applyNumberFormat="1" applyFont="1" applyFill="1" applyBorder="1" applyAlignment="1" applyProtection="1">
      <alignment shrinkToFit="1"/>
      <protection/>
    </xf>
    <xf numFmtId="173" fontId="24" fillId="3" borderId="74" xfId="0" applyNumberFormat="1" applyFont="1" applyFill="1" applyBorder="1" applyAlignment="1" applyProtection="1">
      <alignment shrinkToFit="1"/>
      <protection locked="0"/>
    </xf>
    <xf numFmtId="173" fontId="24" fillId="3" borderId="74" xfId="0" applyNumberFormat="1" applyFont="1" applyFill="1" applyBorder="1" applyAlignment="1" applyProtection="1">
      <alignment shrinkToFit="1"/>
      <protection/>
    </xf>
    <xf numFmtId="173" fontId="24" fillId="3" borderId="23" xfId="0" applyNumberFormat="1" applyFont="1" applyFill="1" applyBorder="1" applyAlignment="1" applyProtection="1">
      <alignment shrinkToFit="1"/>
      <protection/>
    </xf>
    <xf numFmtId="173" fontId="24" fillId="3" borderId="74" xfId="0" applyNumberFormat="1" applyFont="1" applyFill="1" applyBorder="1" applyAlignment="1" applyProtection="1">
      <alignment shrinkToFit="1"/>
      <protection/>
    </xf>
    <xf numFmtId="173" fontId="24" fillId="3" borderId="75" xfId="0" applyNumberFormat="1" applyFont="1" applyFill="1" applyBorder="1" applyAlignment="1" applyProtection="1">
      <alignment shrinkToFit="1"/>
      <protection/>
    </xf>
    <xf numFmtId="173" fontId="24" fillId="3" borderId="79" xfId="0" applyNumberFormat="1" applyFont="1" applyFill="1" applyBorder="1" applyAlignment="1" applyProtection="1">
      <alignment shrinkToFit="1"/>
      <protection/>
    </xf>
    <xf numFmtId="173" fontId="35" fillId="3" borderId="72" xfId="27" applyNumberFormat="1" applyFont="1" applyFill="1" applyBorder="1" applyAlignment="1" applyProtection="1">
      <alignment shrinkToFit="1"/>
      <protection locked="0"/>
    </xf>
    <xf numFmtId="173" fontId="24" fillId="3" borderId="19" xfId="0" applyNumberFormat="1" applyFont="1" applyFill="1" applyBorder="1" applyAlignment="1" applyProtection="1">
      <alignment shrinkToFit="1"/>
      <protection locked="0"/>
    </xf>
    <xf numFmtId="173" fontId="24" fillId="3" borderId="56" xfId="0" applyNumberFormat="1" applyFont="1" applyFill="1" applyBorder="1" applyAlignment="1" applyProtection="1">
      <alignment shrinkToFit="1"/>
      <protection locked="0"/>
    </xf>
    <xf numFmtId="173" fontId="24" fillId="3" borderId="18" xfId="0" applyNumberFormat="1" applyFont="1" applyFill="1" applyBorder="1" applyAlignment="1" applyProtection="1">
      <alignment shrinkToFit="1"/>
      <protection locked="0"/>
    </xf>
    <xf numFmtId="173" fontId="24" fillId="4" borderId="18" xfId="0" applyNumberFormat="1" applyFont="1" applyFill="1" applyBorder="1" applyAlignment="1" applyProtection="1">
      <alignment shrinkToFit="1"/>
      <protection locked="0"/>
    </xf>
    <xf numFmtId="173" fontId="24" fillId="3" borderId="19" xfId="0" applyNumberFormat="1" applyFont="1" applyFill="1" applyBorder="1" applyAlignment="1" applyProtection="1">
      <alignment shrinkToFit="1"/>
      <protection locked="0"/>
    </xf>
    <xf numFmtId="173" fontId="24" fillId="3" borderId="83" xfId="0" applyNumberFormat="1" applyFont="1" applyFill="1" applyBorder="1" applyAlignment="1" applyProtection="1">
      <alignment shrinkToFit="1"/>
      <protection locked="0"/>
    </xf>
    <xf numFmtId="173" fontId="24" fillId="3" borderId="84" xfId="0" applyNumberFormat="1" applyFont="1" applyFill="1" applyBorder="1" applyAlignment="1" applyProtection="1">
      <alignment shrinkToFit="1"/>
      <protection/>
    </xf>
    <xf numFmtId="173" fontId="24" fillId="3" borderId="85" xfId="0" applyNumberFormat="1" applyFont="1" applyFill="1" applyBorder="1" applyAlignment="1" applyProtection="1">
      <alignment shrinkToFit="1"/>
      <protection/>
    </xf>
    <xf numFmtId="173" fontId="24" fillId="3" borderId="86" xfId="0" applyNumberFormat="1" applyFont="1" applyFill="1" applyBorder="1" applyAlignment="1" applyProtection="1">
      <alignment shrinkToFit="1"/>
      <protection/>
    </xf>
    <xf numFmtId="173" fontId="24" fillId="4" borderId="86" xfId="0" applyNumberFormat="1" applyFont="1" applyFill="1" applyBorder="1" applyAlignment="1" applyProtection="1">
      <alignment shrinkToFit="1"/>
      <protection/>
    </xf>
    <xf numFmtId="173" fontId="24" fillId="3" borderId="87" xfId="0" applyNumberFormat="1" applyFont="1" applyFill="1" applyBorder="1" applyAlignment="1" applyProtection="1">
      <alignment shrinkToFit="1"/>
      <protection/>
    </xf>
    <xf numFmtId="173" fontId="24" fillId="3" borderId="88" xfId="0" applyNumberFormat="1" applyFont="1" applyFill="1" applyBorder="1" applyAlignment="1" applyProtection="1">
      <alignment shrinkToFit="1"/>
      <protection/>
    </xf>
    <xf numFmtId="173" fontId="24" fillId="3" borderId="89" xfId="0" applyNumberFormat="1" applyFont="1" applyFill="1" applyBorder="1" applyAlignment="1" applyProtection="1">
      <alignment shrinkToFit="1"/>
      <protection/>
    </xf>
    <xf numFmtId="173" fontId="24" fillId="3" borderId="50" xfId="0" applyNumberFormat="1" applyFont="1" applyFill="1" applyBorder="1" applyAlignment="1" applyProtection="1">
      <alignment shrinkToFit="1"/>
      <protection locked="0"/>
    </xf>
    <xf numFmtId="173" fontId="24" fillId="3" borderId="30" xfId="0" applyNumberFormat="1" applyFont="1" applyFill="1" applyBorder="1" applyAlignment="1" applyProtection="1">
      <alignment shrinkToFit="1"/>
      <protection locked="0"/>
    </xf>
    <xf numFmtId="173" fontId="24" fillId="4" borderId="30" xfId="0" applyNumberFormat="1" applyFont="1" applyFill="1" applyBorder="1" applyAlignment="1" applyProtection="1">
      <alignment shrinkToFit="1"/>
      <protection locked="0"/>
    </xf>
    <xf numFmtId="173" fontId="24" fillId="3" borderId="76" xfId="0" applyNumberFormat="1" applyFont="1" applyFill="1" applyBorder="1" applyAlignment="1" applyProtection="1">
      <alignment shrinkToFit="1"/>
      <protection locked="0"/>
    </xf>
    <xf numFmtId="173" fontId="24" fillId="3" borderId="81" xfId="0" applyNumberFormat="1" applyFont="1" applyFill="1" applyBorder="1" applyAlignment="1" applyProtection="1">
      <alignment shrinkToFit="1"/>
      <protection locked="0"/>
    </xf>
    <xf numFmtId="173" fontId="24" fillId="3" borderId="50" xfId="0" applyNumberFormat="1" applyFont="1" applyFill="1" applyBorder="1" applyAlignment="1" applyProtection="1">
      <alignment shrinkToFit="1"/>
      <protection/>
    </xf>
    <xf numFmtId="173" fontId="24" fillId="4" borderId="64" xfId="0" applyNumberFormat="1" applyFont="1" applyFill="1" applyBorder="1" applyAlignment="1" applyProtection="1">
      <alignment shrinkToFit="1"/>
      <protection/>
    </xf>
    <xf numFmtId="173" fontId="34" fillId="3" borderId="84" xfId="0" applyNumberFormat="1" applyFont="1" applyFill="1" applyBorder="1" applyAlignment="1" applyProtection="1">
      <alignment shrinkToFit="1"/>
      <protection/>
    </xf>
    <xf numFmtId="173" fontId="34" fillId="3" borderId="90" xfId="0" applyNumberFormat="1" applyFont="1" applyFill="1" applyBorder="1" applyAlignment="1" applyProtection="1">
      <alignment shrinkToFit="1"/>
      <protection/>
    </xf>
    <xf numFmtId="173" fontId="34" fillId="4" borderId="90" xfId="0" applyNumberFormat="1" applyFont="1" applyFill="1" applyBorder="1" applyAlignment="1" applyProtection="1">
      <alignment shrinkToFit="1"/>
      <protection/>
    </xf>
    <xf numFmtId="173" fontId="34" fillId="3" borderId="46" xfId="0" applyNumberFormat="1" applyFont="1" applyFill="1" applyBorder="1" applyAlignment="1" applyProtection="1">
      <alignment shrinkToFit="1"/>
      <protection/>
    </xf>
    <xf numFmtId="173" fontId="34" fillId="3" borderId="91" xfId="0" applyNumberFormat="1" applyFont="1" applyFill="1" applyBorder="1" applyAlignment="1" applyProtection="1">
      <alignment shrinkToFit="1"/>
      <protection/>
    </xf>
    <xf numFmtId="173" fontId="34" fillId="3" borderId="88" xfId="0" applyNumberFormat="1" applyFont="1" applyFill="1" applyBorder="1" applyAlignment="1" applyProtection="1">
      <alignment shrinkToFit="1"/>
      <protection/>
    </xf>
    <xf numFmtId="173" fontId="34" fillId="3" borderId="89" xfId="0" applyNumberFormat="1" applyFont="1" applyFill="1" applyBorder="1" applyAlignment="1" applyProtection="1">
      <alignment shrinkToFit="1"/>
      <protection/>
    </xf>
    <xf numFmtId="173" fontId="35" fillId="3" borderId="38" xfId="27" applyNumberFormat="1" applyFont="1" applyFill="1" applyBorder="1" applyAlignment="1" applyProtection="1">
      <alignment shrinkToFit="1"/>
      <protection locked="0"/>
    </xf>
    <xf numFmtId="173" fontId="35" fillId="3" borderId="0" xfId="27" applyNumberFormat="1" applyFont="1" applyFill="1" applyAlignment="1" applyProtection="1">
      <alignment shrinkToFit="1"/>
      <protection locked="0"/>
    </xf>
    <xf numFmtId="173" fontId="35" fillId="4" borderId="0" xfId="27" applyNumberFormat="1" applyFont="1" applyFill="1" applyAlignment="1" applyProtection="1">
      <alignment shrinkToFit="1"/>
      <protection locked="0"/>
    </xf>
    <xf numFmtId="173" fontId="24" fillId="3" borderId="77" xfId="0" applyNumberFormat="1" applyFont="1" applyFill="1" applyBorder="1" applyAlignment="1" applyProtection="1">
      <alignment shrinkToFit="1"/>
      <protection locked="0"/>
    </xf>
    <xf numFmtId="173" fontId="24" fillId="3" borderId="92" xfId="0" applyNumberFormat="1" applyFont="1" applyFill="1" applyBorder="1" applyAlignment="1" applyProtection="1">
      <alignment shrinkToFit="1"/>
      <protection locked="0"/>
    </xf>
    <xf numFmtId="173" fontId="24" fillId="3" borderId="93" xfId="0" applyNumberFormat="1" applyFont="1" applyFill="1" applyBorder="1" applyAlignment="1" applyProtection="1">
      <alignment shrinkToFit="1"/>
      <protection locked="0"/>
    </xf>
    <xf numFmtId="173" fontId="24" fillId="3" borderId="78" xfId="0" applyNumberFormat="1" applyFont="1" applyFill="1" applyBorder="1" applyAlignment="1" applyProtection="1">
      <alignment shrinkToFit="1"/>
      <protection locked="0"/>
    </xf>
    <xf numFmtId="173" fontId="34" fillId="3" borderId="77" xfId="0" applyNumberFormat="1" applyFont="1" applyFill="1" applyBorder="1" applyAlignment="1" applyProtection="1">
      <alignment shrinkToFit="1"/>
      <protection/>
    </xf>
    <xf numFmtId="173" fontId="34" fillId="3" borderId="16" xfId="0" applyNumberFormat="1" applyFont="1" applyFill="1" applyBorder="1" applyAlignment="1" applyProtection="1">
      <alignment shrinkToFit="1"/>
      <protection/>
    </xf>
    <xf numFmtId="173" fontId="34" fillId="3" borderId="78" xfId="0" applyNumberFormat="1" applyFont="1" applyFill="1" applyBorder="1" applyAlignment="1" applyProtection="1">
      <alignment shrinkToFit="1"/>
      <protection/>
    </xf>
    <xf numFmtId="173" fontId="34" fillId="3" borderId="79" xfId="0" applyNumberFormat="1" applyFont="1" applyFill="1" applyBorder="1" applyAlignment="1" applyProtection="1">
      <alignment shrinkToFit="1"/>
      <protection/>
    </xf>
    <xf numFmtId="173" fontId="34" fillId="3" borderId="93" xfId="0" applyNumberFormat="1" applyFont="1" applyFill="1" applyBorder="1" applyAlignment="1" applyProtection="1">
      <alignment shrinkToFit="1"/>
      <protection locked="0"/>
    </xf>
    <xf numFmtId="173" fontId="34" fillId="3" borderId="37" xfId="0" applyNumberFormat="1" applyFont="1" applyFill="1" applyBorder="1" applyAlignment="1" applyProtection="1">
      <alignment shrinkToFit="1"/>
      <protection locked="0"/>
    </xf>
    <xf numFmtId="173" fontId="34" fillId="4" borderId="37" xfId="0" applyNumberFormat="1" applyFont="1" applyFill="1" applyBorder="1" applyAlignment="1" applyProtection="1">
      <alignment shrinkToFit="1"/>
      <protection locked="0"/>
    </xf>
    <xf numFmtId="173" fontId="34" fillId="3" borderId="72" xfId="0" applyNumberFormat="1" applyFont="1" applyFill="1" applyBorder="1" applyAlignment="1" applyProtection="1">
      <alignment shrinkToFit="1"/>
      <protection locked="0"/>
    </xf>
    <xf numFmtId="173" fontId="34" fillId="3" borderId="94" xfId="0" applyNumberFormat="1" applyFont="1" applyFill="1" applyBorder="1" applyAlignment="1" applyProtection="1">
      <alignment shrinkToFit="1"/>
      <protection locked="0"/>
    </xf>
    <xf numFmtId="173" fontId="34" fillId="3" borderId="95" xfId="0" applyNumberFormat="1" applyFont="1" applyFill="1" applyBorder="1" applyAlignment="1" applyProtection="1">
      <alignment shrinkToFit="1"/>
      <protection/>
    </xf>
    <xf numFmtId="173" fontId="34" fillId="3" borderId="30" xfId="0" applyNumberFormat="1" applyFont="1" applyFill="1" applyBorder="1" applyAlignment="1" applyProtection="1">
      <alignment shrinkToFit="1"/>
      <protection/>
    </xf>
    <xf numFmtId="173" fontId="34" fillId="3" borderId="76" xfId="0" applyNumberFormat="1" applyFont="1" applyFill="1" applyBorder="1" applyAlignment="1" applyProtection="1">
      <alignment shrinkToFit="1"/>
      <protection/>
    </xf>
    <xf numFmtId="173" fontId="34" fillId="3" borderId="96" xfId="0" applyNumberFormat="1" applyFont="1" applyFill="1" applyBorder="1" applyAlignment="1" applyProtection="1">
      <alignment shrinkToFit="1"/>
      <protection/>
    </xf>
    <xf numFmtId="173" fontId="34" fillId="3" borderId="82" xfId="0" applyNumberFormat="1" applyFont="1" applyFill="1" applyBorder="1" applyAlignment="1" applyProtection="1">
      <alignment shrinkToFit="1"/>
      <protection/>
    </xf>
    <xf numFmtId="173" fontId="34" fillId="3" borderId="92" xfId="0" applyNumberFormat="1" applyFont="1" applyFill="1" applyBorder="1" applyAlignment="1" applyProtection="1">
      <alignment shrinkToFit="1"/>
      <protection/>
    </xf>
    <xf numFmtId="173" fontId="34" fillId="3" borderId="92" xfId="0" applyNumberFormat="1" applyFont="1" applyFill="1" applyBorder="1" applyAlignment="1" applyProtection="1">
      <alignment shrinkToFit="1"/>
      <protection locked="0"/>
    </xf>
    <xf numFmtId="173" fontId="34" fillId="3" borderId="77" xfId="0" applyNumberFormat="1" applyFont="1" applyFill="1" applyBorder="1" applyAlignment="1" applyProtection="1">
      <alignment shrinkToFit="1"/>
      <protection locked="0"/>
    </xf>
    <xf numFmtId="173" fontId="34" fillId="3" borderId="23" xfId="0" applyNumberFormat="1" applyFont="1" applyFill="1" applyBorder="1" applyAlignment="1" applyProtection="1">
      <alignment shrinkToFit="1"/>
      <protection locked="0"/>
    </xf>
    <xf numFmtId="173" fontId="34" fillId="4" borderId="23" xfId="0" applyNumberFormat="1" applyFont="1" applyFill="1" applyBorder="1" applyAlignment="1" applyProtection="1">
      <alignment shrinkToFit="1"/>
      <protection locked="0"/>
    </xf>
    <xf numFmtId="173" fontId="34" fillId="3" borderId="74" xfId="0" applyNumberFormat="1" applyFont="1" applyFill="1" applyBorder="1" applyAlignment="1" applyProtection="1">
      <alignment shrinkToFit="1"/>
      <protection locked="0"/>
    </xf>
    <xf numFmtId="173" fontId="34" fillId="3" borderId="78" xfId="0" applyNumberFormat="1" applyFont="1" applyFill="1" applyBorder="1" applyAlignment="1" applyProtection="1">
      <alignment shrinkToFit="1"/>
      <protection locked="0"/>
    </xf>
    <xf numFmtId="173" fontId="34" fillId="3" borderId="23" xfId="0" applyNumberFormat="1" applyFont="1" applyFill="1" applyBorder="1" applyAlignment="1" applyProtection="1">
      <alignment shrinkToFit="1"/>
      <protection/>
    </xf>
    <xf numFmtId="173" fontId="34" fillId="3" borderId="74" xfId="0" applyNumberFormat="1" applyFont="1" applyFill="1" applyBorder="1" applyAlignment="1" applyProtection="1">
      <alignment shrinkToFit="1"/>
      <protection/>
    </xf>
    <xf numFmtId="173" fontId="24" fillId="3" borderId="95" xfId="0" applyNumberFormat="1" applyFont="1" applyFill="1" applyBorder="1" applyAlignment="1" applyProtection="1">
      <alignment shrinkToFit="1"/>
      <protection/>
    </xf>
    <xf numFmtId="173" fontId="24" fillId="3" borderId="96" xfId="0" applyNumberFormat="1" applyFont="1" applyFill="1" applyBorder="1" applyAlignment="1" applyProtection="1">
      <alignment shrinkToFit="1"/>
      <protection/>
    </xf>
    <xf numFmtId="173" fontId="34" fillId="3" borderId="82" xfId="0" applyNumberFormat="1" applyFont="1" applyFill="1" applyBorder="1" applyAlignment="1" applyProtection="1">
      <alignment shrinkToFit="1"/>
      <protection/>
    </xf>
    <xf numFmtId="173" fontId="24" fillId="3" borderId="94" xfId="0" applyNumberFormat="1" applyFont="1" applyFill="1" applyBorder="1" applyAlignment="1" applyProtection="1">
      <alignment shrinkToFit="1"/>
      <protection locked="0"/>
    </xf>
    <xf numFmtId="173" fontId="34" fillId="3" borderId="13" xfId="0" applyNumberFormat="1" applyFont="1" applyFill="1" applyBorder="1" applyAlignment="1" applyProtection="1">
      <alignment shrinkToFit="1"/>
      <protection locked="0"/>
    </xf>
    <xf numFmtId="173" fontId="34" fillId="3" borderId="21" xfId="0" applyNumberFormat="1" applyFont="1" applyFill="1" applyBorder="1" applyAlignment="1" applyProtection="1">
      <alignment shrinkToFit="1"/>
      <protection locked="0"/>
    </xf>
    <xf numFmtId="173" fontId="34" fillId="4" borderId="21" xfId="0" applyNumberFormat="1" applyFont="1" applyFill="1" applyBorder="1" applyAlignment="1" applyProtection="1">
      <alignment shrinkToFit="1"/>
      <protection locked="0"/>
    </xf>
    <xf numFmtId="173" fontId="34" fillId="3" borderId="50" xfId="0" applyNumberFormat="1" applyFont="1" applyFill="1" applyBorder="1" applyAlignment="1" applyProtection="1">
      <alignment shrinkToFit="1"/>
      <protection locked="0"/>
    </xf>
    <xf numFmtId="173" fontId="34" fillId="3" borderId="97" xfId="0" applyNumberFormat="1" applyFont="1" applyFill="1" applyBorder="1" applyAlignment="1" applyProtection="1">
      <alignment shrinkToFit="1"/>
      <protection locked="0"/>
    </xf>
    <xf numFmtId="173" fontId="34" fillId="3" borderId="96" xfId="0" applyNumberFormat="1" applyFont="1" applyFill="1" applyBorder="1" applyAlignment="1" applyProtection="1">
      <alignment shrinkToFit="1"/>
      <protection locked="0"/>
    </xf>
    <xf numFmtId="173" fontId="34" fillId="3" borderId="98" xfId="0" applyNumberFormat="1" applyFont="1" applyFill="1" applyBorder="1" applyAlignment="1" applyProtection="1">
      <alignment shrinkToFit="1"/>
      <protection/>
    </xf>
    <xf numFmtId="173" fontId="34" fillId="3" borderId="99" xfId="0" applyNumberFormat="1" applyFont="1" applyFill="1" applyBorder="1" applyAlignment="1" applyProtection="1">
      <alignment shrinkToFit="1"/>
      <protection/>
    </xf>
    <xf numFmtId="0" fontId="0" fillId="0" borderId="53" xfId="0" applyBorder="1" applyAlignment="1" applyProtection="1">
      <alignment/>
      <protection/>
    </xf>
    <xf numFmtId="168" fontId="11" fillId="2" borderId="100" xfId="26" applyFont="1" applyFill="1" applyBorder="1" applyProtection="1">
      <alignment/>
      <protection hidden="1"/>
    </xf>
    <xf numFmtId="0" fontId="0" fillId="0" borderId="0" xfId="29" applyFont="1" applyProtection="1">
      <alignment/>
      <protection/>
    </xf>
    <xf numFmtId="0" fontId="0" fillId="0" borderId="0" xfId="29" applyProtection="1">
      <alignment/>
      <protection locked="0"/>
    </xf>
    <xf numFmtId="175" fontId="0" fillId="0" borderId="0" xfId="29" applyNumberFormat="1" applyProtection="1">
      <alignment/>
      <protection locked="0"/>
    </xf>
    <xf numFmtId="0" fontId="0" fillId="0" borderId="0" xfId="29" applyProtection="1">
      <alignment/>
      <protection/>
    </xf>
    <xf numFmtId="1" fontId="0" fillId="0" borderId="0" xfId="29" applyNumberFormat="1" applyProtection="1">
      <alignment/>
      <protection locked="0"/>
    </xf>
    <xf numFmtId="0" fontId="0" fillId="5" borderId="0" xfId="29" applyFill="1" applyProtection="1">
      <alignment/>
      <protection locked="0"/>
    </xf>
    <xf numFmtId="3" fontId="0" fillId="0" borderId="0" xfId="29" applyNumberFormat="1" applyProtection="1">
      <alignment/>
      <protection locked="0"/>
    </xf>
    <xf numFmtId="0" fontId="0" fillId="5" borderId="0" xfId="29" applyFill="1" applyProtection="1">
      <alignment/>
      <protection/>
    </xf>
    <xf numFmtId="0" fontId="1" fillId="0" borderId="0" xfId="29" applyFont="1" applyProtection="1">
      <alignment/>
      <protection/>
    </xf>
    <xf numFmtId="175" fontId="0" fillId="0" borderId="0" xfId="29" applyNumberFormat="1" applyProtection="1">
      <alignment/>
      <protection/>
    </xf>
    <xf numFmtId="3" fontId="1" fillId="0" borderId="0" xfId="29" applyNumberFormat="1" applyFont="1" applyProtection="1">
      <alignment/>
      <protection/>
    </xf>
    <xf numFmtId="0" fontId="1" fillId="0" borderId="0" xfId="29" applyFont="1" applyProtection="1">
      <alignment/>
      <protection locked="0"/>
    </xf>
    <xf numFmtId="0" fontId="31" fillId="3" borderId="0" xfId="29" applyFont="1" applyFill="1" applyProtection="1">
      <alignment/>
      <protection hidden="1"/>
    </xf>
    <xf numFmtId="49" fontId="11" fillId="0" borderId="101" xfId="26" applyNumberFormat="1" applyFont="1" applyFill="1" applyBorder="1" applyAlignment="1" applyProtection="1">
      <alignment horizontal="center" vertical="center"/>
      <protection locked="0"/>
    </xf>
    <xf numFmtId="168" fontId="8" fillId="0" borderId="25" xfId="26" applyFont="1" applyFill="1" applyBorder="1" applyAlignment="1" applyProtection="1">
      <alignment horizontal="center" vertical="center"/>
      <protection locked="0"/>
    </xf>
    <xf numFmtId="168" fontId="8" fillId="0" borderId="102" xfId="26" applyFont="1" applyFill="1" applyBorder="1" applyAlignment="1" applyProtection="1">
      <alignment horizontal="center" vertical="center"/>
      <protection locked="0"/>
    </xf>
    <xf numFmtId="168" fontId="8" fillId="0" borderId="103" xfId="26" applyFont="1" applyFill="1" applyBorder="1" applyAlignment="1" applyProtection="1">
      <alignment horizontal="center" vertical="center"/>
      <protection locked="0"/>
    </xf>
    <xf numFmtId="0" fontId="1" fillId="0" borderId="89" xfId="0" applyFont="1" applyBorder="1" applyAlignment="1" applyProtection="1">
      <alignment horizontal="center" vertical="center" wrapText="1"/>
      <protection locked="0"/>
    </xf>
    <xf numFmtId="0" fontId="19" fillId="0" borderId="0" xfId="0" applyFont="1" applyAlignment="1">
      <alignment horizontal="centerContinuous"/>
    </xf>
    <xf numFmtId="0" fontId="0" fillId="0" borderId="0" xfId="0" applyFont="1" applyAlignment="1">
      <alignment horizontal="centerContinuous"/>
    </xf>
    <xf numFmtId="0" fontId="14" fillId="0" borderId="0" xfId="0" applyFont="1" applyAlignment="1">
      <alignment horizontal="centerContinuous"/>
    </xf>
    <xf numFmtId="0" fontId="18" fillId="0" borderId="0" xfId="0" applyFont="1" applyAlignment="1">
      <alignment horizontal="centerContinuous" vertical="center" wrapText="1"/>
    </xf>
    <xf numFmtId="0" fontId="22" fillId="0" borderId="0" xfId="0" applyFont="1" applyAlignment="1">
      <alignment horizontal="centerContinuous" vertical="center" wrapText="1"/>
    </xf>
    <xf numFmtId="0" fontId="14" fillId="0" borderId="0" xfId="0" applyFont="1" applyAlignment="1">
      <alignment/>
    </xf>
    <xf numFmtId="168" fontId="7" fillId="0" borderId="0" xfId="26" applyAlignment="1" applyProtection="1">
      <alignment horizontal="centerContinuous"/>
      <protection hidden="1"/>
    </xf>
    <xf numFmtId="0" fontId="14" fillId="0" borderId="0" xfId="0" applyFont="1" applyAlignment="1">
      <alignment horizontal="center" vertical="center"/>
    </xf>
    <xf numFmtId="0" fontId="0" fillId="0" borderId="104" xfId="0" applyBorder="1" applyAlignment="1">
      <alignment vertical="center"/>
    </xf>
    <xf numFmtId="168" fontId="8" fillId="3" borderId="11" xfId="28" applyFont="1" applyFill="1" applyBorder="1" applyAlignment="1" applyProtection="1">
      <alignment horizontal="right"/>
      <protection/>
    </xf>
    <xf numFmtId="168" fontId="8" fillId="3" borderId="34" xfId="28" applyFont="1" applyFill="1" applyBorder="1" applyProtection="1">
      <alignment/>
      <protection/>
    </xf>
    <xf numFmtId="168" fontId="24" fillId="3" borderId="35" xfId="28" applyFont="1" applyFill="1" applyBorder="1" applyProtection="1">
      <alignment/>
      <protection/>
    </xf>
    <xf numFmtId="168" fontId="9" fillId="3" borderId="36" xfId="28" applyFont="1" applyFill="1" applyBorder="1" applyProtection="1">
      <alignment/>
      <protection/>
    </xf>
    <xf numFmtId="173" fontId="24" fillId="3" borderId="70" xfId="28" applyNumberFormat="1" applyFont="1" applyFill="1" applyBorder="1" applyAlignment="1" applyProtection="1">
      <alignment shrinkToFit="1"/>
      <protection locked="0"/>
    </xf>
    <xf numFmtId="173" fontId="24" fillId="3" borderId="25" xfId="28" applyNumberFormat="1" applyFont="1" applyFill="1" applyBorder="1" applyAlignment="1" applyProtection="1">
      <alignment shrinkToFit="1"/>
      <protection locked="0"/>
    </xf>
    <xf numFmtId="173" fontId="24" fillId="5" borderId="25" xfId="28" applyNumberFormat="1" applyFont="1" applyFill="1" applyBorder="1" applyAlignment="1" applyProtection="1">
      <alignment shrinkToFit="1"/>
      <protection locked="0"/>
    </xf>
    <xf numFmtId="173" fontId="24" fillId="3" borderId="105" xfId="28" applyNumberFormat="1" applyFont="1" applyFill="1" applyBorder="1" applyAlignment="1" applyProtection="1">
      <alignment shrinkToFit="1"/>
      <protection locked="0"/>
    </xf>
    <xf numFmtId="173" fontId="24" fillId="3" borderId="92" xfId="28" applyNumberFormat="1" applyFont="1" applyFill="1" applyBorder="1" applyAlignment="1" applyProtection="1">
      <alignment shrinkToFit="1"/>
      <protection locked="0"/>
    </xf>
    <xf numFmtId="173" fontId="34" fillId="3" borderId="27" xfId="28" applyNumberFormat="1" applyFont="1" applyFill="1" applyBorder="1" applyAlignment="1" applyProtection="1">
      <alignment shrinkToFit="1"/>
      <protection/>
    </xf>
    <xf numFmtId="168" fontId="8" fillId="3" borderId="10" xfId="28" applyFont="1" applyFill="1" applyBorder="1" applyProtection="1">
      <alignment/>
      <protection/>
    </xf>
    <xf numFmtId="168" fontId="8" fillId="3" borderId="0" xfId="28" applyFont="1" applyFill="1" applyProtection="1">
      <alignment/>
      <protection/>
    </xf>
    <xf numFmtId="168" fontId="24" fillId="3" borderId="28" xfId="28" applyFont="1" applyFill="1" applyBorder="1" applyProtection="1">
      <alignment/>
      <protection/>
    </xf>
    <xf numFmtId="168" fontId="9" fillId="3" borderId="37" xfId="28" applyFont="1" applyFill="1" applyBorder="1" applyProtection="1">
      <alignment/>
      <protection/>
    </xf>
    <xf numFmtId="173" fontId="24" fillId="3" borderId="72" xfId="28" applyNumberFormat="1" applyFont="1" applyFill="1" applyBorder="1" applyAlignment="1" applyProtection="1">
      <alignment shrinkToFit="1"/>
      <protection locked="0"/>
    </xf>
    <xf numFmtId="173" fontId="24" fillId="3" borderId="40" xfId="28" applyNumberFormat="1" applyFont="1" applyFill="1" applyBorder="1" applyAlignment="1" applyProtection="1">
      <alignment shrinkToFit="1"/>
      <protection locked="0"/>
    </xf>
    <xf numFmtId="173" fontId="24" fillId="5" borderId="40" xfId="28" applyNumberFormat="1" applyFont="1" applyFill="1" applyBorder="1" applyAlignment="1" applyProtection="1">
      <alignment shrinkToFit="1"/>
      <protection locked="0"/>
    </xf>
    <xf numFmtId="173" fontId="24" fillId="3" borderId="93" xfId="28" applyNumberFormat="1" applyFont="1" applyFill="1" applyBorder="1" applyAlignment="1" applyProtection="1">
      <alignment shrinkToFit="1"/>
      <protection locked="0"/>
    </xf>
    <xf numFmtId="173" fontId="24" fillId="3" borderId="94" xfId="28" applyNumberFormat="1" applyFont="1" applyFill="1" applyBorder="1" applyAlignment="1" applyProtection="1">
      <alignment shrinkToFit="1"/>
      <protection locked="0"/>
    </xf>
    <xf numFmtId="173" fontId="34" fillId="3" borderId="106" xfId="28" applyNumberFormat="1" applyFont="1" applyFill="1" applyBorder="1" applyAlignment="1" applyProtection="1">
      <alignment shrinkToFit="1"/>
      <protection/>
    </xf>
    <xf numFmtId="168" fontId="11" fillId="3" borderId="22" xfId="28" applyFont="1" applyFill="1" applyBorder="1" applyProtection="1">
      <alignment/>
      <protection/>
    </xf>
    <xf numFmtId="168" fontId="8" fillId="3" borderId="38" xfId="28" applyFont="1" applyFill="1" applyBorder="1" applyAlignment="1" applyProtection="1">
      <alignment horizontal="center"/>
      <protection/>
    </xf>
    <xf numFmtId="168" fontId="25" fillId="3" borderId="39" xfId="28" applyFont="1" applyFill="1" applyBorder="1" applyProtection="1">
      <alignment/>
      <protection/>
    </xf>
    <xf numFmtId="168" fontId="8" fillId="3" borderId="30" xfId="28" applyFont="1" applyFill="1" applyBorder="1" applyProtection="1">
      <alignment/>
      <protection/>
    </xf>
    <xf numFmtId="173" fontId="24" fillId="3" borderId="76" xfId="28" applyNumberFormat="1" applyFont="1" applyFill="1" applyBorder="1" applyAlignment="1" applyProtection="1">
      <alignment shrinkToFit="1"/>
      <protection/>
    </xf>
    <xf numFmtId="173" fontId="24" fillId="3" borderId="53" xfId="28" applyNumberFormat="1" applyFont="1" applyFill="1" applyBorder="1" applyAlignment="1" applyProtection="1">
      <alignment shrinkToFit="1"/>
      <protection/>
    </xf>
    <xf numFmtId="173" fontId="24" fillId="5" borderId="53" xfId="28" applyNumberFormat="1" applyFont="1" applyFill="1" applyBorder="1" applyAlignment="1" applyProtection="1">
      <alignment shrinkToFit="1"/>
      <protection/>
    </xf>
    <xf numFmtId="173" fontId="24" fillId="3" borderId="95" xfId="28" applyNumberFormat="1" applyFont="1" applyFill="1" applyBorder="1" applyAlignment="1" applyProtection="1">
      <alignment shrinkToFit="1"/>
      <protection/>
    </xf>
    <xf numFmtId="173" fontId="24" fillId="3" borderId="96" xfId="28" applyNumberFormat="1" applyFont="1" applyFill="1" applyBorder="1" applyAlignment="1" applyProtection="1">
      <alignment shrinkToFit="1"/>
      <protection/>
    </xf>
    <xf numFmtId="173" fontId="34" fillId="3" borderId="82" xfId="28" applyNumberFormat="1" applyFont="1" applyFill="1" applyBorder="1" applyAlignment="1" applyProtection="1">
      <alignment shrinkToFit="1"/>
      <protection/>
    </xf>
    <xf numFmtId="173" fontId="24" fillId="3" borderId="40" xfId="0" applyNumberFormat="1" applyFont="1" applyFill="1" applyBorder="1" applyAlignment="1" applyProtection="1">
      <alignment shrinkToFit="1"/>
      <protection locked="0"/>
    </xf>
    <xf numFmtId="173" fontId="24" fillId="5" borderId="37" xfId="0" applyNumberFormat="1" applyFont="1" applyFill="1" applyBorder="1" applyAlignment="1" applyProtection="1">
      <alignment shrinkToFit="1"/>
      <protection locked="0"/>
    </xf>
    <xf numFmtId="168" fontId="11" fillId="3" borderId="10" xfId="28" applyFont="1" applyFill="1" applyBorder="1" applyProtection="1">
      <alignment/>
      <protection/>
    </xf>
    <xf numFmtId="168" fontId="11" fillId="2" borderId="22" xfId="28" applyFont="1" applyFill="1" applyBorder="1" applyAlignment="1" applyProtection="1">
      <alignment horizontal="right"/>
      <protection/>
    </xf>
    <xf numFmtId="0" fontId="11" fillId="2" borderId="38" xfId="0" applyFont="1" applyFill="1" applyBorder="1" applyAlignment="1" applyProtection="1">
      <alignment horizontal="center"/>
      <protection/>
    </xf>
    <xf numFmtId="0" fontId="25" fillId="2" borderId="39" xfId="0" applyFont="1" applyFill="1" applyBorder="1" applyAlignment="1" applyProtection="1">
      <alignment/>
      <protection/>
    </xf>
    <xf numFmtId="0" fontId="8" fillId="2" borderId="30" xfId="0" applyFont="1" applyFill="1" applyBorder="1" applyAlignment="1" applyProtection="1">
      <alignment/>
      <protection/>
    </xf>
    <xf numFmtId="173" fontId="21" fillId="2" borderId="76" xfId="0" applyNumberFormat="1" applyFont="1" applyFill="1" applyBorder="1" applyAlignment="1" applyProtection="1">
      <alignment shrinkToFit="1"/>
      <protection/>
    </xf>
    <xf numFmtId="173" fontId="24" fillId="3" borderId="53" xfId="0" applyNumberFormat="1" applyFont="1" applyFill="1" applyBorder="1" applyAlignment="1" applyProtection="1">
      <alignment shrinkToFit="1"/>
      <protection/>
    </xf>
    <xf numFmtId="173" fontId="24" fillId="5" borderId="30" xfId="0" applyNumberFormat="1" applyFont="1" applyFill="1" applyBorder="1" applyAlignment="1" applyProtection="1">
      <alignment shrinkToFit="1"/>
      <protection/>
    </xf>
    <xf numFmtId="168" fontId="8" fillId="2" borderId="10" xfId="28" applyFont="1" applyFill="1" applyBorder="1" applyAlignment="1" applyProtection="1">
      <alignment horizontal="right"/>
      <protection/>
    </xf>
    <xf numFmtId="0" fontId="24" fillId="2" borderId="28" xfId="0" applyFont="1" applyFill="1" applyBorder="1" applyAlignment="1" applyProtection="1">
      <alignment/>
      <protection/>
    </xf>
    <xf numFmtId="0" fontId="8" fillId="2" borderId="37" xfId="0" applyFont="1" applyFill="1" applyBorder="1" applyAlignment="1" applyProtection="1">
      <alignment/>
      <protection/>
    </xf>
    <xf numFmtId="173" fontId="21" fillId="2" borderId="72" xfId="0" applyNumberFormat="1" applyFont="1" applyFill="1" applyBorder="1" applyAlignment="1" applyProtection="1">
      <alignment shrinkToFit="1"/>
      <protection locked="0"/>
    </xf>
    <xf numFmtId="168" fontId="11" fillId="2" borderId="10" xfId="28" applyFont="1" applyFill="1" applyBorder="1" applyAlignment="1" applyProtection="1">
      <alignment horizontal="right"/>
      <protection/>
    </xf>
    <xf numFmtId="0" fontId="24" fillId="2" borderId="22" xfId="0" applyFont="1" applyFill="1" applyBorder="1" applyAlignment="1" applyProtection="1">
      <alignment/>
      <protection/>
    </xf>
    <xf numFmtId="0" fontId="8" fillId="2" borderId="23" xfId="0" applyFont="1" applyFill="1" applyBorder="1" applyAlignment="1" applyProtection="1">
      <alignment/>
      <protection/>
    </xf>
    <xf numFmtId="173" fontId="21" fillId="2" borderId="74" xfId="0" applyNumberFormat="1" applyFont="1" applyFill="1" applyBorder="1" applyAlignment="1" applyProtection="1">
      <alignment shrinkToFit="1"/>
      <protection locked="0"/>
    </xf>
    <xf numFmtId="173" fontId="24" fillId="3" borderId="16" xfId="0" applyNumberFormat="1" applyFont="1" applyFill="1" applyBorder="1" applyAlignment="1" applyProtection="1">
      <alignment shrinkToFit="1"/>
      <protection locked="0"/>
    </xf>
    <xf numFmtId="173" fontId="24" fillId="5" borderId="23" xfId="0" applyNumberFormat="1" applyFont="1" applyFill="1" applyBorder="1" applyAlignment="1" applyProtection="1">
      <alignment shrinkToFit="1"/>
      <protection locked="0"/>
    </xf>
    <xf numFmtId="0" fontId="25" fillId="2" borderId="22" xfId="0" applyFont="1" applyFill="1" applyBorder="1" applyAlignment="1" applyProtection="1">
      <alignment/>
      <protection/>
    </xf>
    <xf numFmtId="173" fontId="21" fillId="2" borderId="74" xfId="0" applyNumberFormat="1" applyFont="1" applyFill="1" applyBorder="1" applyAlignment="1" applyProtection="1">
      <alignment shrinkToFit="1"/>
      <protection/>
    </xf>
    <xf numFmtId="173" fontId="24" fillId="5" borderId="23" xfId="0" applyNumberFormat="1" applyFont="1" applyFill="1" applyBorder="1" applyAlignment="1" applyProtection="1">
      <alignment shrinkToFit="1"/>
      <protection/>
    </xf>
    <xf numFmtId="168" fontId="8" fillId="2" borderId="38" xfId="28" applyFont="1" applyFill="1" applyBorder="1" applyProtection="1">
      <alignment/>
      <protection/>
    </xf>
    <xf numFmtId="168" fontId="25" fillId="2" borderId="22" xfId="28" applyFont="1" applyFill="1" applyBorder="1" applyAlignment="1" applyProtection="1">
      <alignment/>
      <protection/>
    </xf>
    <xf numFmtId="168" fontId="8" fillId="2" borderId="23" xfId="28" applyFont="1" applyFill="1" applyBorder="1" applyAlignment="1" applyProtection="1">
      <alignment/>
      <protection/>
    </xf>
    <xf numFmtId="173" fontId="21" fillId="2" borderId="74" xfId="28" applyNumberFormat="1" applyFont="1" applyFill="1" applyBorder="1" applyAlignment="1" applyProtection="1">
      <alignment shrinkToFit="1"/>
      <protection locked="0"/>
    </xf>
    <xf numFmtId="173" fontId="24" fillId="3" borderId="16" xfId="28" applyNumberFormat="1" applyFont="1" applyFill="1" applyBorder="1" applyAlignment="1" applyProtection="1">
      <alignment shrinkToFit="1"/>
      <protection locked="0"/>
    </xf>
    <xf numFmtId="173" fontId="24" fillId="2" borderId="23" xfId="28" applyNumberFormat="1" applyFont="1" applyFill="1" applyBorder="1" applyAlignment="1" applyProtection="1">
      <alignment shrinkToFit="1"/>
      <protection locked="0"/>
    </xf>
    <xf numFmtId="173" fontId="24" fillId="5" borderId="23" xfId="28" applyNumberFormat="1" applyFont="1" applyFill="1" applyBorder="1" applyAlignment="1" applyProtection="1">
      <alignment shrinkToFit="1"/>
      <protection locked="0"/>
    </xf>
    <xf numFmtId="173" fontId="24" fillId="2" borderId="74" xfId="28" applyNumberFormat="1" applyFont="1" applyFill="1" applyBorder="1" applyAlignment="1" applyProtection="1">
      <alignment shrinkToFit="1"/>
      <protection locked="0"/>
    </xf>
    <xf numFmtId="173" fontId="24" fillId="2" borderId="75" xfId="28" applyNumberFormat="1" applyFont="1" applyFill="1" applyBorder="1" applyAlignment="1" applyProtection="1">
      <alignment shrinkToFit="1"/>
      <protection locked="0"/>
    </xf>
    <xf numFmtId="173" fontId="34" fillId="3" borderId="79" xfId="28" applyNumberFormat="1" applyFont="1" applyFill="1" applyBorder="1" applyAlignment="1" applyProtection="1">
      <alignment shrinkToFit="1"/>
      <protection/>
    </xf>
    <xf numFmtId="168" fontId="11" fillId="2" borderId="22" xfId="28" applyFont="1" applyFill="1" applyBorder="1" applyAlignment="1" applyProtection="1">
      <alignment/>
      <protection/>
    </xf>
    <xf numFmtId="168" fontId="8" fillId="2" borderId="10" xfId="28" applyFont="1" applyFill="1" applyBorder="1" applyAlignment="1" applyProtection="1">
      <alignment/>
      <protection/>
    </xf>
    <xf numFmtId="168" fontId="8" fillId="2" borderId="0" xfId="28" applyFont="1" applyFill="1" applyBorder="1" applyAlignment="1" applyProtection="1">
      <alignment horizontal="center"/>
      <protection/>
    </xf>
    <xf numFmtId="168" fontId="8" fillId="2" borderId="37" xfId="28" applyFont="1" applyFill="1" applyBorder="1" applyAlignment="1" applyProtection="1">
      <alignment/>
      <protection/>
    </xf>
    <xf numFmtId="173" fontId="21" fillId="2" borderId="72" xfId="28" applyNumberFormat="1" applyFont="1" applyFill="1" applyBorder="1" applyAlignment="1" applyProtection="1">
      <alignment shrinkToFit="1"/>
      <protection locked="0"/>
    </xf>
    <xf numFmtId="173" fontId="24" fillId="2" borderId="37" xfId="28" applyNumberFormat="1" applyFont="1" applyFill="1" applyBorder="1" applyAlignment="1" applyProtection="1">
      <alignment shrinkToFit="1"/>
      <protection locked="0"/>
    </xf>
    <xf numFmtId="173" fontId="24" fillId="5" borderId="37" xfId="28" applyNumberFormat="1" applyFont="1" applyFill="1" applyBorder="1" applyAlignment="1" applyProtection="1">
      <alignment shrinkToFit="1"/>
      <protection locked="0"/>
    </xf>
    <xf numFmtId="173" fontId="24" fillId="2" borderId="72" xfId="28" applyNumberFormat="1" applyFont="1" applyFill="1" applyBorder="1" applyAlignment="1" applyProtection="1">
      <alignment shrinkToFit="1"/>
      <protection locked="0"/>
    </xf>
    <xf numFmtId="173" fontId="24" fillId="2" borderId="73" xfId="28" applyNumberFormat="1" applyFont="1" applyFill="1" applyBorder="1" applyAlignment="1" applyProtection="1">
      <alignment shrinkToFit="1"/>
      <protection locked="0"/>
    </xf>
    <xf numFmtId="168" fontId="11" fillId="2" borderId="10" xfId="28" applyFont="1" applyFill="1" applyBorder="1" applyAlignment="1" applyProtection="1">
      <alignment/>
      <protection/>
    </xf>
    <xf numFmtId="168" fontId="11" fillId="2" borderId="38" xfId="28" applyFont="1" applyFill="1" applyBorder="1" applyAlignment="1" applyProtection="1">
      <alignment horizontal="center"/>
      <protection/>
    </xf>
    <xf numFmtId="0" fontId="25" fillId="2" borderId="22" xfId="0" applyFont="1" applyFill="1" applyBorder="1" applyAlignment="1" applyProtection="1">
      <alignment/>
      <protection/>
    </xf>
    <xf numFmtId="168" fontId="8" fillId="2" borderId="23" xfId="28" applyFont="1" applyFill="1" applyBorder="1" applyProtection="1">
      <alignment/>
      <protection/>
    </xf>
    <xf numFmtId="173" fontId="21" fillId="2" borderId="74" xfId="28" applyNumberFormat="1" applyFont="1" applyFill="1" applyBorder="1" applyAlignment="1" applyProtection="1">
      <alignment shrinkToFit="1"/>
      <protection/>
    </xf>
    <xf numFmtId="173" fontId="24" fillId="3" borderId="16" xfId="28" applyNumberFormat="1" applyFont="1" applyFill="1" applyBorder="1" applyAlignment="1" applyProtection="1">
      <alignment shrinkToFit="1"/>
      <protection/>
    </xf>
    <xf numFmtId="173" fontId="24" fillId="2" borderId="23" xfId="28" applyNumberFormat="1" applyFont="1" applyFill="1" applyBorder="1" applyAlignment="1" applyProtection="1">
      <alignment shrinkToFit="1"/>
      <protection/>
    </xf>
    <xf numFmtId="173" fontId="24" fillId="5" borderId="23" xfId="28" applyNumberFormat="1" applyFont="1" applyFill="1" applyBorder="1" applyAlignment="1" applyProtection="1">
      <alignment shrinkToFit="1"/>
      <protection/>
    </xf>
    <xf numFmtId="173" fontId="24" fillId="2" borderId="74" xfId="28" applyNumberFormat="1" applyFont="1" applyFill="1" applyBorder="1" applyAlignment="1" applyProtection="1">
      <alignment shrinkToFit="1"/>
      <protection/>
    </xf>
    <xf numFmtId="173" fontId="24" fillId="2" borderId="75" xfId="28" applyNumberFormat="1" applyFont="1" applyFill="1" applyBorder="1" applyAlignment="1" applyProtection="1">
      <alignment shrinkToFit="1"/>
      <protection/>
    </xf>
    <xf numFmtId="168" fontId="8" fillId="2" borderId="10" xfId="28" applyFont="1" applyFill="1" applyBorder="1" applyAlignment="1" applyProtection="1">
      <alignment horizontal="right"/>
      <protection/>
    </xf>
    <xf numFmtId="168" fontId="8" fillId="2" borderId="37" xfId="28" applyFont="1" applyFill="1" applyBorder="1" applyProtection="1">
      <alignment/>
      <protection/>
    </xf>
    <xf numFmtId="168" fontId="8" fillId="2" borderId="30" xfId="28" applyFont="1" applyFill="1" applyBorder="1" applyProtection="1">
      <alignment/>
      <protection/>
    </xf>
    <xf numFmtId="173" fontId="21" fillId="2" borderId="76" xfId="28" applyNumberFormat="1" applyFont="1" applyFill="1" applyBorder="1" applyAlignment="1" applyProtection="1">
      <alignment shrinkToFit="1"/>
      <protection/>
    </xf>
    <xf numFmtId="173" fontId="24" fillId="2" borderId="30" xfId="28" applyNumberFormat="1" applyFont="1" applyFill="1" applyBorder="1" applyAlignment="1" applyProtection="1">
      <alignment shrinkToFit="1"/>
      <protection/>
    </xf>
    <xf numFmtId="173" fontId="24" fillId="5" borderId="30" xfId="28" applyNumberFormat="1" applyFont="1" applyFill="1" applyBorder="1" applyAlignment="1" applyProtection="1">
      <alignment shrinkToFit="1"/>
      <protection/>
    </xf>
    <xf numFmtId="173" fontId="24" fillId="2" borderId="76" xfId="28" applyNumberFormat="1" applyFont="1" applyFill="1" applyBorder="1" applyAlignment="1" applyProtection="1">
      <alignment shrinkToFit="1"/>
      <protection/>
    </xf>
    <xf numFmtId="173" fontId="24" fillId="2" borderId="81" xfId="28" applyNumberFormat="1" applyFont="1" applyFill="1" applyBorder="1" applyAlignment="1" applyProtection="1">
      <alignment shrinkToFit="1"/>
      <protection/>
    </xf>
    <xf numFmtId="168" fontId="8" fillId="2" borderId="0" xfId="28" applyFont="1" applyFill="1" applyBorder="1" applyProtection="1">
      <alignment/>
      <protection/>
    </xf>
    <xf numFmtId="0" fontId="8" fillId="3" borderId="22" xfId="0" applyFont="1" applyFill="1" applyBorder="1" applyAlignment="1" applyProtection="1">
      <alignment/>
      <protection/>
    </xf>
    <xf numFmtId="168" fontId="9" fillId="3" borderId="23" xfId="28" applyFont="1" applyFill="1" applyBorder="1" applyProtection="1">
      <alignment/>
      <protection/>
    </xf>
    <xf numFmtId="173" fontId="24" fillId="3" borderId="74" xfId="28" applyNumberFormat="1" applyFont="1" applyFill="1" applyBorder="1" applyAlignment="1" applyProtection="1">
      <alignment shrinkToFit="1"/>
      <protection locked="0"/>
    </xf>
    <xf numFmtId="168" fontId="11" fillId="2" borderId="0" xfId="28" applyFont="1" applyFill="1" applyBorder="1" applyAlignment="1" applyProtection="1">
      <alignment horizontal="center"/>
      <protection/>
    </xf>
    <xf numFmtId="168" fontId="25" fillId="2" borderId="10" xfId="28" applyFont="1" applyFill="1" applyBorder="1" applyProtection="1">
      <alignment/>
      <protection/>
    </xf>
    <xf numFmtId="168" fontId="8" fillId="2" borderId="21" xfId="28" applyFont="1" applyFill="1" applyBorder="1" applyProtection="1">
      <alignment/>
      <protection/>
    </xf>
    <xf numFmtId="173" fontId="21" fillId="2" borderId="50" xfId="28" applyNumberFormat="1" applyFont="1" applyFill="1" applyBorder="1" applyAlignment="1" applyProtection="1">
      <alignment shrinkToFit="1"/>
      <protection/>
    </xf>
    <xf numFmtId="173" fontId="24" fillId="2" borderId="21" xfId="28" applyNumberFormat="1" applyFont="1" applyFill="1" applyBorder="1" applyAlignment="1" applyProtection="1">
      <alignment shrinkToFit="1"/>
      <protection/>
    </xf>
    <xf numFmtId="173" fontId="24" fillId="5" borderId="21" xfId="28" applyNumberFormat="1" applyFont="1" applyFill="1" applyBorder="1" applyAlignment="1" applyProtection="1">
      <alignment shrinkToFit="1"/>
      <protection/>
    </xf>
    <xf numFmtId="173" fontId="24" fillId="2" borderId="50" xfId="28" applyNumberFormat="1" applyFont="1" applyFill="1" applyBorder="1" applyAlignment="1" applyProtection="1">
      <alignment shrinkToFit="1"/>
      <protection/>
    </xf>
    <xf numFmtId="173" fontId="24" fillId="2" borderId="107" xfId="28" applyNumberFormat="1" applyFont="1" applyFill="1" applyBorder="1" applyAlignment="1" applyProtection="1">
      <alignment shrinkToFit="1"/>
      <protection/>
    </xf>
    <xf numFmtId="173" fontId="34" fillId="2" borderId="108" xfId="28" applyNumberFormat="1" applyFont="1" applyFill="1" applyBorder="1" applyAlignment="1" applyProtection="1">
      <alignment shrinkToFit="1"/>
      <protection/>
    </xf>
    <xf numFmtId="168" fontId="11" fillId="2" borderId="17" xfId="28" applyFont="1" applyFill="1" applyBorder="1" applyAlignment="1" applyProtection="1">
      <alignment horizontal="right"/>
      <protection/>
    </xf>
    <xf numFmtId="168" fontId="11" fillId="2" borderId="41" xfId="28" applyFont="1" applyFill="1" applyBorder="1" applyProtection="1">
      <alignment/>
      <protection/>
    </xf>
    <xf numFmtId="168" fontId="25" fillId="2" borderId="42" xfId="28" applyFont="1" applyFill="1" applyBorder="1" applyProtection="1">
      <alignment/>
      <protection/>
    </xf>
    <xf numFmtId="168" fontId="8" fillId="2" borderId="18" xfId="28" applyFont="1" applyFill="1" applyBorder="1" applyProtection="1">
      <alignment/>
      <protection/>
    </xf>
    <xf numFmtId="173" fontId="21" fillId="2" borderId="19" xfId="28" applyNumberFormat="1" applyFont="1" applyFill="1" applyBorder="1" applyAlignment="1" applyProtection="1">
      <alignment shrinkToFit="1"/>
      <protection locked="0"/>
    </xf>
    <xf numFmtId="173" fontId="24" fillId="3" borderId="56" xfId="28" applyNumberFormat="1" applyFont="1" applyFill="1" applyBorder="1" applyAlignment="1" applyProtection="1">
      <alignment shrinkToFit="1"/>
      <protection locked="0"/>
    </xf>
    <xf numFmtId="173" fontId="24" fillId="2" borderId="18" xfId="28" applyNumberFormat="1" applyFont="1" applyFill="1" applyBorder="1" applyAlignment="1" applyProtection="1">
      <alignment shrinkToFit="1"/>
      <protection locked="0"/>
    </xf>
    <xf numFmtId="173" fontId="24" fillId="5" borderId="18" xfId="28" applyNumberFormat="1" applyFont="1" applyFill="1" applyBorder="1" applyAlignment="1" applyProtection="1">
      <alignment shrinkToFit="1"/>
      <protection locked="0"/>
    </xf>
    <xf numFmtId="173" fontId="24" fillId="2" borderId="19" xfId="28" applyNumberFormat="1" applyFont="1" applyFill="1" applyBorder="1" applyAlignment="1" applyProtection="1">
      <alignment shrinkToFit="1"/>
      <protection locked="0"/>
    </xf>
    <xf numFmtId="173" fontId="24" fillId="2" borderId="83" xfId="28" applyNumberFormat="1" applyFont="1" applyFill="1" applyBorder="1" applyAlignment="1" applyProtection="1">
      <alignment shrinkToFit="1"/>
      <protection locked="0"/>
    </xf>
    <xf numFmtId="173" fontId="34" fillId="3" borderId="109" xfId="28" applyNumberFormat="1" applyFont="1" applyFill="1" applyBorder="1" applyAlignment="1" applyProtection="1">
      <alignment shrinkToFit="1"/>
      <protection/>
    </xf>
    <xf numFmtId="168" fontId="11" fillId="2" borderId="43" xfId="28" applyFont="1" applyFill="1" applyBorder="1" applyAlignment="1" applyProtection="1">
      <alignment horizontal="right"/>
      <protection/>
    </xf>
    <xf numFmtId="168" fontId="11" fillId="2" borderId="44" xfId="28" applyFont="1" applyFill="1" applyBorder="1" applyAlignment="1" applyProtection="1">
      <alignment horizontal="center"/>
      <protection/>
    </xf>
    <xf numFmtId="168" fontId="25" fillId="2" borderId="45" xfId="28" applyFont="1" applyFill="1" applyBorder="1" applyProtection="1">
      <alignment/>
      <protection/>
    </xf>
    <xf numFmtId="168" fontId="8" fillId="2" borderId="46" xfId="28" applyFont="1" applyFill="1" applyBorder="1" applyProtection="1">
      <alignment/>
      <protection/>
    </xf>
    <xf numFmtId="173" fontId="21" fillId="2" borderId="84" xfId="28" applyNumberFormat="1" applyFont="1" applyFill="1" applyBorder="1" applyAlignment="1" applyProtection="1">
      <alignment shrinkToFit="1"/>
      <protection/>
    </xf>
    <xf numFmtId="173" fontId="24" fillId="2" borderId="46" xfId="28" applyNumberFormat="1" applyFont="1" applyFill="1" applyBorder="1" applyAlignment="1" applyProtection="1">
      <alignment shrinkToFit="1"/>
      <protection/>
    </xf>
    <xf numFmtId="173" fontId="24" fillId="5" borderId="46" xfId="28" applyNumberFormat="1" applyFont="1" applyFill="1" applyBorder="1" applyAlignment="1" applyProtection="1">
      <alignment shrinkToFit="1"/>
      <protection/>
    </xf>
    <xf numFmtId="173" fontId="24" fillId="2" borderId="84" xfId="28" applyNumberFormat="1" applyFont="1" applyFill="1" applyBorder="1" applyAlignment="1" applyProtection="1">
      <alignment shrinkToFit="1"/>
      <protection/>
    </xf>
    <xf numFmtId="173" fontId="24" fillId="2" borderId="110" xfId="28" applyNumberFormat="1" applyFont="1" applyFill="1" applyBorder="1" applyAlignment="1" applyProtection="1">
      <alignment shrinkToFit="1"/>
      <protection/>
    </xf>
    <xf numFmtId="173" fontId="34" fillId="2" borderId="89" xfId="28" applyNumberFormat="1" applyFont="1" applyFill="1" applyBorder="1" applyAlignment="1" applyProtection="1">
      <alignment shrinkToFit="1"/>
      <protection/>
    </xf>
    <xf numFmtId="168" fontId="11" fillId="2" borderId="38" xfId="28" applyFont="1" applyFill="1" applyBorder="1" applyAlignment="1" applyProtection="1">
      <alignment/>
      <protection/>
    </xf>
    <xf numFmtId="168" fontId="8" fillId="2" borderId="0" xfId="28" applyFont="1" applyFill="1" applyBorder="1" applyAlignment="1" applyProtection="1">
      <alignment/>
      <protection/>
    </xf>
    <xf numFmtId="168" fontId="8" fillId="2" borderId="37" xfId="28" applyFont="1" applyFill="1" applyBorder="1" applyAlignment="1" applyProtection="1">
      <alignment/>
      <protection/>
    </xf>
    <xf numFmtId="168" fontId="24" fillId="2" borderId="22" xfId="28" applyFont="1" applyFill="1" applyBorder="1" applyAlignment="1" applyProtection="1">
      <alignment/>
      <protection/>
    </xf>
    <xf numFmtId="168" fontId="8" fillId="2" borderId="38" xfId="28" applyFont="1" applyFill="1" applyBorder="1" applyAlignment="1" applyProtection="1">
      <alignment horizontal="center"/>
      <protection/>
    </xf>
    <xf numFmtId="168" fontId="25" fillId="2" borderId="22" xfId="28" applyFont="1" applyFill="1" applyBorder="1" applyProtection="1">
      <alignment/>
      <protection/>
    </xf>
    <xf numFmtId="173" fontId="34" fillId="2" borderId="79" xfId="28" applyNumberFormat="1" applyFont="1" applyFill="1" applyBorder="1" applyAlignment="1" applyProtection="1">
      <alignment shrinkToFit="1"/>
      <protection/>
    </xf>
    <xf numFmtId="168" fontId="11" fillId="2" borderId="43" xfId="28" applyFont="1" applyFill="1" applyBorder="1" applyAlignment="1" applyProtection="1">
      <alignment horizontal="right"/>
      <protection/>
    </xf>
    <xf numFmtId="168" fontId="11" fillId="2" borderId="44" xfId="28" applyFont="1" applyFill="1" applyBorder="1" applyAlignment="1" applyProtection="1">
      <alignment horizontal="center"/>
      <protection/>
    </xf>
    <xf numFmtId="168" fontId="26" fillId="2" borderId="45" xfId="28" applyFont="1" applyFill="1" applyBorder="1" applyProtection="1">
      <alignment/>
      <protection/>
    </xf>
    <xf numFmtId="168" fontId="11" fillId="2" borderId="46" xfId="28" applyFont="1" applyFill="1" applyBorder="1" applyProtection="1">
      <alignment/>
      <protection/>
    </xf>
    <xf numFmtId="173" fontId="24" fillId="2" borderId="90" xfId="28" applyNumberFormat="1" applyFont="1" applyFill="1" applyBorder="1" applyAlignment="1" applyProtection="1">
      <alignment shrinkToFit="1"/>
      <protection/>
    </xf>
    <xf numFmtId="173" fontId="24" fillId="5" borderId="90" xfId="28" applyNumberFormat="1" applyFont="1" applyFill="1" applyBorder="1" applyAlignment="1" applyProtection="1">
      <alignment shrinkToFit="1"/>
      <protection/>
    </xf>
    <xf numFmtId="173" fontId="24" fillId="2" borderId="91" xfId="28" applyNumberFormat="1" applyFont="1" applyFill="1" applyBorder="1" applyAlignment="1" applyProtection="1">
      <alignment shrinkToFit="1"/>
      <protection/>
    </xf>
    <xf numFmtId="173" fontId="24" fillId="2" borderId="88" xfId="28" applyNumberFormat="1" applyFont="1" applyFill="1" applyBorder="1" applyAlignment="1" applyProtection="1">
      <alignment shrinkToFit="1"/>
      <protection/>
    </xf>
    <xf numFmtId="168" fontId="11" fillId="2" borderId="38" xfId="28" applyFont="1" applyFill="1" applyBorder="1" applyAlignment="1" applyProtection="1">
      <alignment horizontal="center"/>
      <protection/>
    </xf>
    <xf numFmtId="168" fontId="11" fillId="2" borderId="38" xfId="28" applyFont="1" applyFill="1" applyBorder="1" applyProtection="1">
      <alignment/>
      <protection/>
    </xf>
    <xf numFmtId="173" fontId="21" fillId="2" borderId="38" xfId="28" applyNumberFormat="1" applyFont="1" applyFill="1" applyBorder="1" applyAlignment="1" applyProtection="1">
      <alignment shrinkToFit="1"/>
      <protection/>
    </xf>
    <xf numFmtId="173" fontId="24" fillId="2" borderId="38" xfId="28" applyNumberFormat="1" applyFont="1" applyFill="1" applyBorder="1" applyAlignment="1" applyProtection="1">
      <alignment shrinkToFit="1"/>
      <protection/>
    </xf>
    <xf numFmtId="173" fontId="24" fillId="5" borderId="38" xfId="28" applyNumberFormat="1" applyFont="1" applyFill="1" applyBorder="1" applyAlignment="1" applyProtection="1">
      <alignment shrinkToFit="1"/>
      <protection/>
    </xf>
    <xf numFmtId="173" fontId="34" fillId="2" borderId="38" xfId="28" applyNumberFormat="1" applyFont="1" applyFill="1" applyBorder="1" applyAlignment="1" applyProtection="1">
      <alignment shrinkToFit="1"/>
      <protection/>
    </xf>
    <xf numFmtId="173" fontId="34" fillId="3" borderId="111" xfId="28" applyNumberFormat="1" applyFont="1" applyFill="1" applyBorder="1" applyAlignment="1" applyProtection="1">
      <alignment shrinkToFit="1"/>
      <protection/>
    </xf>
    <xf numFmtId="168" fontId="8" fillId="3" borderId="0" xfId="28" applyFont="1" applyFill="1" applyBorder="1" applyProtection="1">
      <alignment/>
      <protection/>
    </xf>
    <xf numFmtId="168" fontId="11" fillId="2" borderId="22" xfId="28" applyFont="1" applyFill="1" applyBorder="1" applyAlignment="1" applyProtection="1">
      <alignment/>
      <protection/>
    </xf>
    <xf numFmtId="168" fontId="11" fillId="2" borderId="23" xfId="28" applyFont="1" applyFill="1" applyBorder="1" applyAlignment="1" applyProtection="1">
      <alignment/>
      <protection/>
    </xf>
    <xf numFmtId="173" fontId="34" fillId="2" borderId="74" xfId="28" applyNumberFormat="1" applyFont="1" applyFill="1" applyBorder="1" applyAlignment="1" applyProtection="1">
      <alignment shrinkToFit="1"/>
      <protection/>
    </xf>
    <xf numFmtId="173" fontId="34" fillId="2" borderId="23" xfId="28" applyNumberFormat="1" applyFont="1" applyFill="1" applyBorder="1" applyAlignment="1" applyProtection="1">
      <alignment shrinkToFit="1"/>
      <protection/>
    </xf>
    <xf numFmtId="173" fontId="34" fillId="5" borderId="23" xfId="28" applyNumberFormat="1" applyFont="1" applyFill="1" applyBorder="1" applyAlignment="1" applyProtection="1">
      <alignment shrinkToFit="1"/>
      <protection/>
    </xf>
    <xf numFmtId="173" fontId="34" fillId="2" borderId="75" xfId="28" applyNumberFormat="1" applyFont="1" applyFill="1" applyBorder="1" applyAlignment="1" applyProtection="1">
      <alignment shrinkToFit="1"/>
      <protection/>
    </xf>
    <xf numFmtId="173" fontId="34" fillId="3" borderId="93" xfId="0" applyNumberFormat="1" applyFont="1" applyFill="1" applyBorder="1" applyAlignment="1" applyProtection="1">
      <alignment shrinkToFit="1"/>
      <protection locked="0"/>
    </xf>
    <xf numFmtId="173" fontId="34" fillId="3" borderId="37" xfId="0" applyNumberFormat="1" applyFont="1" applyFill="1" applyBorder="1" applyAlignment="1" applyProtection="1">
      <alignment shrinkToFit="1"/>
      <protection locked="0"/>
    </xf>
    <xf numFmtId="173" fontId="34" fillId="5" borderId="37" xfId="0" applyNumberFormat="1" applyFont="1" applyFill="1" applyBorder="1" applyAlignment="1" applyProtection="1">
      <alignment shrinkToFit="1"/>
      <protection locked="0"/>
    </xf>
    <xf numFmtId="173" fontId="34" fillId="3" borderId="72" xfId="0" applyNumberFormat="1" applyFont="1" applyFill="1" applyBorder="1" applyAlignment="1" applyProtection="1">
      <alignment shrinkToFit="1"/>
      <protection locked="0"/>
    </xf>
    <xf numFmtId="173" fontId="34" fillId="3" borderId="94" xfId="0" applyNumberFormat="1" applyFont="1" applyFill="1" applyBorder="1" applyAlignment="1" applyProtection="1">
      <alignment shrinkToFit="1"/>
      <protection locked="0"/>
    </xf>
    <xf numFmtId="173" fontId="34" fillId="3" borderId="95" xfId="0" applyNumberFormat="1" applyFont="1" applyFill="1" applyBorder="1" applyAlignment="1" applyProtection="1">
      <alignment shrinkToFit="1"/>
      <protection/>
    </xf>
    <xf numFmtId="173" fontId="34" fillId="3" borderId="30" xfId="0" applyNumberFormat="1" applyFont="1" applyFill="1" applyBorder="1" applyAlignment="1" applyProtection="1">
      <alignment shrinkToFit="1"/>
      <protection/>
    </xf>
    <xf numFmtId="173" fontId="34" fillId="5" borderId="30" xfId="0" applyNumberFormat="1" applyFont="1" applyFill="1" applyBorder="1" applyAlignment="1" applyProtection="1">
      <alignment shrinkToFit="1"/>
      <protection/>
    </xf>
    <xf numFmtId="173" fontId="34" fillId="3" borderId="76" xfId="0" applyNumberFormat="1" applyFont="1" applyFill="1" applyBorder="1" applyAlignment="1" applyProtection="1">
      <alignment shrinkToFit="1"/>
      <protection/>
    </xf>
    <xf numFmtId="173" fontId="34" fillId="3" borderId="96" xfId="0" applyNumberFormat="1" applyFont="1" applyFill="1" applyBorder="1" applyAlignment="1" applyProtection="1">
      <alignment shrinkToFit="1"/>
      <protection/>
    </xf>
    <xf numFmtId="0" fontId="11" fillId="2" borderId="39" xfId="0" applyFont="1" applyFill="1" applyBorder="1" applyAlignment="1" applyProtection="1">
      <alignment/>
      <protection/>
    </xf>
    <xf numFmtId="0" fontId="8" fillId="3" borderId="10" xfId="0" applyFont="1" applyFill="1" applyBorder="1" applyAlignment="1" applyProtection="1">
      <alignment horizontal="center"/>
      <protection/>
    </xf>
    <xf numFmtId="173" fontId="34" fillId="3" borderId="92" xfId="0" applyNumberFormat="1" applyFont="1" applyFill="1" applyBorder="1" applyAlignment="1" applyProtection="1">
      <alignment shrinkToFit="1"/>
      <protection locked="0"/>
    </xf>
    <xf numFmtId="173" fontId="34" fillId="3" borderId="106" xfId="0" applyNumberFormat="1" applyFont="1" applyFill="1" applyBorder="1" applyAlignment="1" applyProtection="1">
      <alignment shrinkToFit="1"/>
      <protection/>
    </xf>
    <xf numFmtId="173" fontId="34" fillId="3" borderId="77" xfId="0" applyNumberFormat="1" applyFont="1" applyFill="1" applyBorder="1" applyAlignment="1" applyProtection="1">
      <alignment shrinkToFit="1"/>
      <protection locked="0"/>
    </xf>
    <xf numFmtId="173" fontId="34" fillId="3" borderId="23" xfId="0" applyNumberFormat="1" applyFont="1" applyFill="1" applyBorder="1" applyAlignment="1" applyProtection="1">
      <alignment shrinkToFit="1"/>
      <protection locked="0"/>
    </xf>
    <xf numFmtId="173" fontId="34" fillId="5" borderId="23" xfId="0" applyNumberFormat="1" applyFont="1" applyFill="1" applyBorder="1" applyAlignment="1" applyProtection="1">
      <alignment shrinkToFit="1"/>
      <protection locked="0"/>
    </xf>
    <xf numFmtId="173" fontId="34" fillId="3" borderId="74" xfId="0" applyNumberFormat="1" applyFont="1" applyFill="1" applyBorder="1" applyAlignment="1" applyProtection="1">
      <alignment shrinkToFit="1"/>
      <protection locked="0"/>
    </xf>
    <xf numFmtId="173" fontId="34" fillId="3" borderId="78" xfId="0" applyNumberFormat="1" applyFont="1" applyFill="1" applyBorder="1" applyAlignment="1" applyProtection="1">
      <alignment shrinkToFit="1"/>
      <protection locked="0"/>
    </xf>
    <xf numFmtId="0" fontId="11" fillId="3" borderId="22" xfId="0" applyFont="1" applyFill="1" applyBorder="1" applyAlignment="1" applyProtection="1">
      <alignment horizontal="center"/>
      <protection/>
    </xf>
    <xf numFmtId="173" fontId="34" fillId="3" borderId="77" xfId="0" applyNumberFormat="1" applyFont="1" applyFill="1" applyBorder="1" applyAlignment="1" applyProtection="1">
      <alignment shrinkToFit="1"/>
      <protection/>
    </xf>
    <xf numFmtId="173" fontId="34" fillId="3" borderId="23" xfId="0" applyNumberFormat="1" applyFont="1" applyFill="1" applyBorder="1" applyAlignment="1" applyProtection="1">
      <alignment shrinkToFit="1"/>
      <protection/>
    </xf>
    <xf numFmtId="173" fontId="34" fillId="5" borderId="23" xfId="0" applyNumberFormat="1" applyFont="1" applyFill="1" applyBorder="1" applyAlignment="1" applyProtection="1">
      <alignment shrinkToFit="1"/>
      <protection/>
    </xf>
    <xf numFmtId="173" fontId="34" fillId="3" borderId="74" xfId="0" applyNumberFormat="1" applyFont="1" applyFill="1" applyBorder="1" applyAlignment="1" applyProtection="1">
      <alignment shrinkToFit="1"/>
      <protection/>
    </xf>
    <xf numFmtId="0" fontId="8" fillId="3" borderId="10" xfId="0" applyFont="1" applyFill="1" applyBorder="1" applyAlignment="1" applyProtection="1">
      <alignment horizontal="center"/>
      <protection/>
    </xf>
    <xf numFmtId="0" fontId="11" fillId="3" borderId="10" xfId="0" applyFont="1" applyFill="1" applyBorder="1" applyAlignment="1" applyProtection="1">
      <alignment horizontal="center"/>
      <protection/>
    </xf>
    <xf numFmtId="173" fontId="24" fillId="3" borderId="95" xfId="0" applyNumberFormat="1" applyFont="1" applyFill="1" applyBorder="1" applyAlignment="1" applyProtection="1">
      <alignment shrinkToFit="1"/>
      <protection/>
    </xf>
    <xf numFmtId="0" fontId="8" fillId="3" borderId="11" xfId="0" applyFont="1" applyFill="1" applyBorder="1" applyAlignment="1" applyProtection="1">
      <alignment horizontal="center"/>
      <protection/>
    </xf>
    <xf numFmtId="173" fontId="24" fillId="3" borderId="93" xfId="0" applyNumberFormat="1" applyFont="1" applyFill="1" applyBorder="1" applyAlignment="1" applyProtection="1">
      <alignment shrinkToFit="1"/>
      <protection locked="0"/>
    </xf>
    <xf numFmtId="173" fontId="24" fillId="3" borderId="77" xfId="0" applyNumberFormat="1" applyFont="1" applyFill="1" applyBorder="1" applyAlignment="1" applyProtection="1">
      <alignment shrinkToFit="1"/>
      <protection locked="0"/>
    </xf>
    <xf numFmtId="173" fontId="24" fillId="5" borderId="16" xfId="0" applyNumberFormat="1" applyFont="1" applyFill="1" applyBorder="1" applyAlignment="1" applyProtection="1">
      <alignment shrinkToFit="1"/>
      <protection/>
    </xf>
    <xf numFmtId="173" fontId="34" fillId="3" borderId="13" xfId="0" applyNumberFormat="1" applyFont="1" applyFill="1" applyBorder="1" applyAlignment="1" applyProtection="1">
      <alignment shrinkToFit="1"/>
      <protection locked="0"/>
    </xf>
    <xf numFmtId="173" fontId="34" fillId="3" borderId="21" xfId="0" applyNumberFormat="1" applyFont="1" applyFill="1" applyBorder="1" applyAlignment="1" applyProtection="1">
      <alignment shrinkToFit="1"/>
      <protection locked="0"/>
    </xf>
    <xf numFmtId="173" fontId="34" fillId="5" borderId="21" xfId="0" applyNumberFormat="1" applyFont="1" applyFill="1" applyBorder="1" applyAlignment="1" applyProtection="1">
      <alignment shrinkToFit="1"/>
      <protection locked="0"/>
    </xf>
    <xf numFmtId="173" fontId="34" fillId="3" borderId="50" xfId="0" applyNumberFormat="1" applyFont="1" applyFill="1" applyBorder="1" applyAlignment="1" applyProtection="1">
      <alignment shrinkToFit="1"/>
      <protection locked="0"/>
    </xf>
    <xf numFmtId="173" fontId="34" fillId="3" borderId="97" xfId="0" applyNumberFormat="1" applyFont="1" applyFill="1" applyBorder="1" applyAlignment="1" applyProtection="1">
      <alignment shrinkToFit="1"/>
      <protection locked="0"/>
    </xf>
    <xf numFmtId="173" fontId="34" fillId="3" borderId="108" xfId="0" applyNumberFormat="1" applyFont="1" applyFill="1" applyBorder="1" applyAlignment="1" applyProtection="1">
      <alignment shrinkToFit="1"/>
      <protection/>
    </xf>
    <xf numFmtId="173" fontId="34" fillId="3" borderId="96" xfId="0" applyNumberFormat="1" applyFont="1" applyFill="1" applyBorder="1" applyAlignment="1" applyProtection="1">
      <alignment shrinkToFit="1"/>
      <protection locked="0"/>
    </xf>
    <xf numFmtId="0" fontId="11" fillId="3" borderId="43" xfId="0" applyFont="1" applyFill="1" applyBorder="1" applyAlignment="1" applyProtection="1">
      <alignment horizontal="center"/>
      <protection/>
    </xf>
    <xf numFmtId="173" fontId="34" fillId="3" borderId="84" xfId="0" applyNumberFormat="1" applyFont="1" applyFill="1" applyBorder="1" applyAlignment="1" applyProtection="1">
      <alignment shrinkToFit="1"/>
      <protection/>
    </xf>
    <xf numFmtId="173" fontId="34" fillId="3" borderId="46" xfId="0" applyNumberFormat="1" applyFont="1" applyFill="1" applyBorder="1" applyAlignment="1" applyProtection="1">
      <alignment shrinkToFit="1"/>
      <protection/>
    </xf>
    <xf numFmtId="173" fontId="34" fillId="5" borderId="46" xfId="0" applyNumberFormat="1" applyFont="1" applyFill="1" applyBorder="1" applyAlignment="1" applyProtection="1">
      <alignment shrinkToFit="1"/>
      <protection/>
    </xf>
    <xf numFmtId="173" fontId="34" fillId="3" borderId="110" xfId="0" applyNumberFormat="1" applyFont="1" applyFill="1" applyBorder="1" applyAlignment="1" applyProtection="1">
      <alignment shrinkToFit="1"/>
      <protection/>
    </xf>
    <xf numFmtId="173" fontId="34" fillId="3" borderId="89" xfId="0" applyNumberFormat="1" applyFont="1" applyFill="1" applyBorder="1" applyAlignment="1" applyProtection="1">
      <alignment shrinkToFit="1"/>
      <protection/>
    </xf>
    <xf numFmtId="168" fontId="8" fillId="2" borderId="112" xfId="27" applyFont="1" applyFill="1" applyBorder="1" applyAlignment="1" applyProtection="1">
      <alignment/>
      <protection/>
    </xf>
    <xf numFmtId="172" fontId="1" fillId="2" borderId="113" xfId="27" applyNumberFormat="1" applyFont="1" applyFill="1" applyBorder="1" applyAlignment="1" applyProtection="1">
      <alignment horizontal="center"/>
      <protection/>
    </xf>
    <xf numFmtId="171" fontId="21" fillId="2" borderId="104" xfId="27" applyNumberFormat="1" applyFont="1" applyFill="1" applyBorder="1" applyAlignment="1" applyProtection="1">
      <alignment horizontal="center" vertical="center"/>
      <protection/>
    </xf>
    <xf numFmtId="173" fontId="24" fillId="3" borderId="27" xfId="0" applyNumberFormat="1" applyFont="1" applyFill="1" applyBorder="1" applyAlignment="1" applyProtection="1">
      <alignment shrinkToFit="1"/>
      <protection/>
    </xf>
    <xf numFmtId="173" fontId="24" fillId="3" borderId="106" xfId="0" applyNumberFormat="1" applyFont="1" applyFill="1" applyBorder="1" applyAlignment="1" applyProtection="1">
      <alignment shrinkToFit="1"/>
      <protection/>
    </xf>
    <xf numFmtId="173" fontId="24" fillId="3" borderId="114" xfId="0" applyNumberFormat="1" applyFont="1" applyFill="1" applyBorder="1" applyAlignment="1" applyProtection="1">
      <alignment shrinkToFit="1"/>
      <protection/>
    </xf>
    <xf numFmtId="173" fontId="24" fillId="3" borderId="109" xfId="0" applyNumberFormat="1" applyFont="1" applyFill="1" applyBorder="1" applyAlignment="1" applyProtection="1">
      <alignment shrinkToFit="1"/>
      <protection/>
    </xf>
    <xf numFmtId="173" fontId="35" fillId="3" borderId="38" xfId="27" applyNumberFormat="1" applyFont="1" applyFill="1" applyBorder="1" applyAlignment="1" applyProtection="1">
      <alignment shrinkToFit="1"/>
      <protection/>
    </xf>
    <xf numFmtId="173" fontId="34" fillId="3" borderId="111" xfId="0" applyNumberFormat="1" applyFont="1" applyFill="1" applyBorder="1" applyAlignment="1" applyProtection="1">
      <alignment shrinkToFit="1"/>
      <protection/>
    </xf>
    <xf numFmtId="173" fontId="34" fillId="3" borderId="106" xfId="0" applyNumberFormat="1" applyFont="1" applyFill="1" applyBorder="1" applyAlignment="1" applyProtection="1">
      <alignment shrinkToFit="1"/>
      <protection/>
    </xf>
    <xf numFmtId="173" fontId="34" fillId="3" borderId="108" xfId="0" applyNumberFormat="1" applyFont="1" applyFill="1" applyBorder="1" applyAlignment="1" applyProtection="1">
      <alignment shrinkToFit="1"/>
      <protection/>
    </xf>
    <xf numFmtId="173" fontId="34" fillId="2" borderId="114" xfId="28" applyNumberFormat="1" applyFont="1" applyFill="1" applyBorder="1" applyAlignment="1" applyProtection="1">
      <alignment shrinkToFit="1"/>
      <protection/>
    </xf>
    <xf numFmtId="173" fontId="34" fillId="2" borderId="115" xfId="28" applyNumberFormat="1" applyFont="1" applyFill="1" applyBorder="1" applyAlignment="1" applyProtection="1">
      <alignment shrinkToFit="1"/>
      <protection/>
    </xf>
    <xf numFmtId="173" fontId="23" fillId="3" borderId="0" xfId="27" applyNumberFormat="1" applyFont="1" applyFill="1" applyProtection="1">
      <alignment/>
      <protection/>
    </xf>
    <xf numFmtId="168" fontId="38" fillId="3" borderId="0" xfId="27" applyFont="1" applyFill="1" applyAlignment="1" applyProtection="1">
      <alignment vertical="center" wrapText="1"/>
      <protection/>
    </xf>
    <xf numFmtId="0" fontId="36" fillId="0" borderId="31" xfId="0" applyFont="1" applyBorder="1" applyAlignment="1">
      <alignment horizontal="center" vertical="center"/>
    </xf>
    <xf numFmtId="0" fontId="22" fillId="0" borderId="38" xfId="0" applyFont="1" applyBorder="1" applyAlignment="1">
      <alignment horizontal="center"/>
    </xf>
    <xf numFmtId="0" fontId="0" fillId="0" borderId="38" xfId="0" applyBorder="1" applyAlignment="1">
      <alignment horizontal="center"/>
    </xf>
    <xf numFmtId="0" fontId="22" fillId="0" borderId="39" xfId="0" applyFont="1" applyBorder="1" applyAlignment="1" applyProtection="1">
      <alignment horizontal="center" vertical="center"/>
      <protection hidden="1"/>
    </xf>
    <xf numFmtId="0" fontId="22" fillId="0" borderId="30" xfId="0" applyFont="1" applyBorder="1" applyAlignment="1" applyProtection="1">
      <alignment horizontal="center" vertical="center"/>
      <protection hidden="1"/>
    </xf>
    <xf numFmtId="0" fontId="36" fillId="0" borderId="39" xfId="0" applyFont="1" applyBorder="1" applyAlignment="1">
      <alignment horizontal="center" vertical="center"/>
    </xf>
    <xf numFmtId="0" fontId="36" fillId="0" borderId="30" xfId="0" applyFont="1" applyBorder="1" applyAlignment="1">
      <alignment horizontal="center" vertical="center"/>
    </xf>
    <xf numFmtId="168" fontId="8" fillId="0" borderId="39" xfId="26" applyFont="1" applyFill="1" applyBorder="1" applyAlignment="1" applyProtection="1">
      <alignment vertical="center"/>
      <protection locked="0"/>
    </xf>
    <xf numFmtId="0" fontId="0" fillId="0" borderId="31" xfId="0" applyBorder="1" applyAlignment="1" applyProtection="1">
      <alignment vertical="center"/>
      <protection locked="0"/>
    </xf>
    <xf numFmtId="0" fontId="0" fillId="0" borderId="30" xfId="0" applyBorder="1" applyAlignment="1" applyProtection="1">
      <alignment vertical="center"/>
      <protection locked="0"/>
    </xf>
    <xf numFmtId="168" fontId="7" fillId="0" borderId="53" xfId="26" applyBorder="1" applyAlignment="1" applyProtection="1">
      <alignment vertical="center"/>
      <protection locked="0"/>
    </xf>
    <xf numFmtId="0" fontId="0" fillId="0" borderId="53" xfId="0" applyBorder="1" applyAlignment="1" applyProtection="1">
      <alignment vertical="center"/>
      <protection locked="0"/>
    </xf>
    <xf numFmtId="0" fontId="0" fillId="0" borderId="95" xfId="0" applyBorder="1" applyAlignment="1" applyProtection="1">
      <alignment vertical="center"/>
      <protection locked="0"/>
    </xf>
    <xf numFmtId="0" fontId="0" fillId="0" borderId="43"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110" xfId="0" applyBorder="1" applyAlignment="1" applyProtection="1">
      <alignment horizontal="center" vertical="center" wrapText="1"/>
      <protection locked="0"/>
    </xf>
    <xf numFmtId="168" fontId="8" fillId="0" borderId="53" xfId="26" applyFont="1" applyFill="1" applyBorder="1" applyAlignment="1" applyProtection="1">
      <alignment vertical="center"/>
      <protection locked="0"/>
    </xf>
    <xf numFmtId="168" fontId="11" fillId="0" borderId="0" xfId="26"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168" fontId="8" fillId="0" borderId="116" xfId="26" applyFont="1" applyFill="1" applyBorder="1" applyAlignment="1" applyProtection="1">
      <alignment vertical="center"/>
      <protection locked="0"/>
    </xf>
    <xf numFmtId="0" fontId="0" fillId="0" borderId="60" xfId="0" applyBorder="1" applyAlignment="1" applyProtection="1">
      <alignment vertical="center"/>
      <protection locked="0"/>
    </xf>
    <xf numFmtId="0" fontId="0" fillId="0" borderId="58" xfId="0" applyBorder="1" applyAlignment="1" applyProtection="1">
      <alignment vertical="center"/>
      <protection locked="0"/>
    </xf>
    <xf numFmtId="168" fontId="8" fillId="0" borderId="103" xfId="26" applyFont="1" applyFill="1" applyBorder="1" applyAlignment="1" applyProtection="1">
      <alignment horizontal="center" vertical="center"/>
      <protection locked="0"/>
    </xf>
    <xf numFmtId="0" fontId="0" fillId="0" borderId="103" xfId="0" applyBorder="1" applyAlignment="1" applyProtection="1">
      <alignment horizontal="center" vertical="center"/>
      <protection locked="0"/>
    </xf>
    <xf numFmtId="168" fontId="7" fillId="0" borderId="116" xfId="26" applyFont="1" applyBorder="1" applyAlignment="1" applyProtection="1">
      <alignment vertical="center"/>
      <protection locked="0"/>
    </xf>
    <xf numFmtId="0" fontId="0" fillId="0" borderId="117" xfId="0" applyBorder="1" applyAlignment="1" applyProtection="1">
      <alignment vertical="center"/>
      <protection locked="0"/>
    </xf>
    <xf numFmtId="168" fontId="8" fillId="0" borderId="102" xfId="26" applyFont="1" applyFill="1" applyBorder="1" applyAlignment="1" applyProtection="1">
      <alignment horizontal="center" vertical="center"/>
      <protection locked="0"/>
    </xf>
    <xf numFmtId="0" fontId="0" fillId="0" borderId="102" xfId="0" applyBorder="1" applyAlignment="1" applyProtection="1">
      <alignment horizontal="center" vertical="center"/>
      <protection locked="0"/>
    </xf>
    <xf numFmtId="168" fontId="11" fillId="2" borderId="118" xfId="26" applyFont="1" applyFill="1" applyBorder="1" applyAlignment="1" applyProtection="1">
      <alignment horizontal="left" vertical="center" wrapText="1" indent="1"/>
      <protection locked="0"/>
    </xf>
    <xf numFmtId="0" fontId="0" fillId="0" borderId="44" xfId="0" applyBorder="1" applyAlignment="1" applyProtection="1">
      <alignment horizontal="left" vertical="center" indent="1"/>
      <protection locked="0"/>
    </xf>
    <xf numFmtId="0" fontId="0" fillId="0" borderId="110" xfId="0" applyBorder="1" applyAlignment="1" applyProtection="1">
      <alignment horizontal="left" vertical="center" indent="1"/>
      <protection locked="0"/>
    </xf>
    <xf numFmtId="168" fontId="8" fillId="0" borderId="35" xfId="26" applyFont="1" applyFill="1" applyBorder="1" applyAlignment="1" applyProtection="1">
      <alignment horizontal="center" vertical="center"/>
      <protection locked="0"/>
    </xf>
    <xf numFmtId="0" fontId="0" fillId="0" borderId="119"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168" fontId="11" fillId="0" borderId="120" xfId="26" applyFont="1" applyFill="1" applyBorder="1" applyAlignment="1" applyProtection="1">
      <alignment horizontal="center" vertical="center"/>
      <protection hidden="1"/>
    </xf>
    <xf numFmtId="0" fontId="0" fillId="0" borderId="121" xfId="0" applyBorder="1" applyAlignment="1" applyProtection="1">
      <alignment horizontal="center" vertical="center"/>
      <protection hidden="1"/>
    </xf>
    <xf numFmtId="0" fontId="0" fillId="0" borderId="122" xfId="0" applyBorder="1" applyAlignment="1" applyProtection="1">
      <alignment horizontal="center" vertical="center"/>
      <protection hidden="1"/>
    </xf>
    <xf numFmtId="168" fontId="9" fillId="0" borderId="30" xfId="26" applyFont="1" applyFill="1" applyBorder="1" applyAlignment="1" applyProtection="1">
      <alignment horizontal="right" vertical="center"/>
      <protection hidden="1"/>
    </xf>
    <xf numFmtId="0" fontId="0" fillId="0" borderId="53" xfId="0" applyBorder="1" applyAlignment="1" applyProtection="1">
      <alignment horizontal="right" vertical="center"/>
      <protection hidden="1"/>
    </xf>
    <xf numFmtId="168" fontId="8" fillId="0" borderId="1" xfId="26" applyFont="1" applyFill="1" applyBorder="1" applyAlignment="1" applyProtection="1">
      <alignment vertical="center"/>
      <protection locked="0"/>
    </xf>
    <xf numFmtId="0" fontId="0" fillId="0" borderId="1" xfId="0" applyBorder="1" applyAlignment="1" applyProtection="1">
      <alignment vertical="center"/>
      <protection locked="0"/>
    </xf>
    <xf numFmtId="168" fontId="9" fillId="0" borderId="123" xfId="26" applyFont="1" applyFill="1" applyBorder="1" applyAlignment="1" applyProtection="1">
      <alignment horizontal="center" vertical="center"/>
      <protection hidden="1"/>
    </xf>
    <xf numFmtId="0" fontId="0" fillId="0" borderId="124" xfId="0" applyBorder="1" applyAlignment="1" applyProtection="1">
      <alignment horizontal="center" vertical="center"/>
      <protection hidden="1"/>
    </xf>
    <xf numFmtId="14" fontId="8" fillId="0" borderId="123" xfId="26" applyNumberFormat="1" applyFont="1" applyFill="1" applyBorder="1" applyAlignment="1" applyProtection="1">
      <alignment horizontal="center" vertical="center"/>
      <protection locked="0"/>
    </xf>
    <xf numFmtId="14" fontId="0" fillId="0" borderId="1" xfId="0" applyNumberFormat="1" applyBorder="1" applyAlignment="1" applyProtection="1">
      <alignment horizontal="center" vertical="center"/>
      <protection locked="0"/>
    </xf>
    <xf numFmtId="14" fontId="0" fillId="0" borderId="124" xfId="0" applyNumberFormat="1" applyBorder="1" applyAlignment="1" applyProtection="1">
      <alignment horizontal="center" vertical="center"/>
      <protection locked="0"/>
    </xf>
    <xf numFmtId="168" fontId="24" fillId="0" borderId="31" xfId="26" applyFont="1" applyFill="1" applyBorder="1" applyAlignment="1" applyProtection="1">
      <alignment horizontal="center" vertical="center"/>
      <protection locked="0"/>
    </xf>
    <xf numFmtId="0" fontId="21" fillId="0" borderId="31" xfId="0" applyFont="1" applyBorder="1" applyAlignment="1" applyProtection="1">
      <alignment horizontal="center" vertical="center"/>
      <protection locked="0"/>
    </xf>
    <xf numFmtId="0" fontId="21" fillId="0" borderId="30" xfId="0" applyFont="1" applyBorder="1" applyAlignment="1" applyProtection="1">
      <alignment horizontal="center" vertical="center"/>
      <protection locked="0"/>
    </xf>
    <xf numFmtId="172" fontId="1" fillId="2" borderId="125" xfId="27" applyNumberFormat="1" applyFont="1" applyFill="1" applyBorder="1" applyAlignment="1" applyProtection="1">
      <alignment horizontal="center" vertical="center"/>
      <protection locked="0"/>
    </xf>
    <xf numFmtId="172" fontId="0" fillId="0" borderId="126" xfId="0" applyNumberFormat="1" applyBorder="1" applyAlignment="1" applyProtection="1">
      <alignment horizontal="center" vertical="center"/>
      <protection locked="0"/>
    </xf>
    <xf numFmtId="172" fontId="0" fillId="0" borderId="127" xfId="0" applyNumberFormat="1" applyBorder="1" applyAlignment="1" applyProtection="1">
      <alignment horizontal="center" vertical="center"/>
      <protection locked="0"/>
    </xf>
    <xf numFmtId="168" fontId="9" fillId="0" borderId="10" xfId="26" applyFont="1" applyFill="1" applyBorder="1" applyAlignment="1" applyProtection="1">
      <alignment vertical="center"/>
      <protection locked="0"/>
    </xf>
    <xf numFmtId="0" fontId="0" fillId="0" borderId="0" xfId="0" applyAlignment="1" applyProtection="1">
      <alignment vertical="center"/>
      <protection locked="0"/>
    </xf>
    <xf numFmtId="0" fontId="0" fillId="0" borderId="50"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128" xfId="0" applyBorder="1" applyAlignment="1" applyProtection="1">
      <alignment vertical="center"/>
      <protection locked="0"/>
    </xf>
    <xf numFmtId="168" fontId="8" fillId="0" borderId="116" xfId="26" applyFont="1" applyFill="1"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168" fontId="9" fillId="0" borderId="116" xfId="26" applyFont="1" applyFill="1" applyBorder="1" applyAlignment="1" applyProtection="1">
      <alignment horizontal="center" vertical="center"/>
      <protection hidden="1"/>
    </xf>
    <xf numFmtId="0" fontId="0" fillId="0" borderId="58" xfId="0" applyBorder="1" applyAlignment="1" applyProtection="1">
      <alignment horizontal="center" vertical="center"/>
      <protection hidden="1"/>
    </xf>
    <xf numFmtId="168" fontId="8" fillId="0" borderId="129" xfId="26" applyFont="1" applyFill="1" applyBorder="1" applyAlignment="1" applyProtection="1">
      <alignment vertical="center"/>
      <protection locked="0"/>
    </xf>
    <xf numFmtId="0" fontId="0" fillId="0" borderId="129" xfId="0" applyBorder="1" applyAlignment="1" applyProtection="1">
      <alignment vertical="center"/>
      <protection locked="0"/>
    </xf>
    <xf numFmtId="168" fontId="9" fillId="0" borderId="10" xfId="26" applyFont="1" applyFill="1" applyBorder="1" applyAlignment="1" applyProtection="1">
      <alignment/>
      <protection hidden="1" locked="0"/>
    </xf>
    <xf numFmtId="0" fontId="0" fillId="0" borderId="0" xfId="0" applyAlignment="1" applyProtection="1">
      <alignment/>
      <protection locked="0"/>
    </xf>
    <xf numFmtId="0" fontId="0" fillId="0" borderId="21" xfId="0" applyBorder="1" applyAlignment="1" applyProtection="1">
      <alignment/>
      <protection locked="0"/>
    </xf>
    <xf numFmtId="0" fontId="0" fillId="0" borderId="10" xfId="0" applyBorder="1" applyAlignment="1" applyProtection="1">
      <alignment/>
      <protection locked="0"/>
    </xf>
    <xf numFmtId="0" fontId="0" fillId="0" borderId="22" xfId="0" applyBorder="1" applyAlignment="1" applyProtection="1">
      <alignment/>
      <protection locked="0"/>
    </xf>
    <xf numFmtId="0" fontId="0" fillId="0" borderId="38" xfId="0" applyBorder="1" applyAlignment="1" applyProtection="1">
      <alignment/>
      <protection locked="0"/>
    </xf>
    <xf numFmtId="0" fontId="0" fillId="0" borderId="23" xfId="0" applyBorder="1" applyAlignment="1" applyProtection="1">
      <alignment/>
      <protection locked="0"/>
    </xf>
    <xf numFmtId="168" fontId="7" fillId="0" borderId="129" xfId="26" applyBorder="1" applyAlignment="1" applyProtection="1">
      <alignment vertical="center"/>
      <protection locked="0"/>
    </xf>
    <xf numFmtId="0" fontId="0" fillId="0" borderId="130" xfId="0" applyBorder="1" applyAlignment="1" applyProtection="1">
      <alignment vertical="center"/>
      <protection locked="0"/>
    </xf>
    <xf numFmtId="168" fontId="9" fillId="0" borderId="69" xfId="26" applyFont="1" applyFill="1" applyBorder="1" applyAlignment="1" applyProtection="1">
      <alignment horizontal="center" vertical="center" wrapText="1"/>
      <protection hidden="1"/>
    </xf>
    <xf numFmtId="0" fontId="0" fillId="0" borderId="131" xfId="0" applyBorder="1" applyAlignment="1">
      <alignment horizontal="center" vertical="center" wrapText="1"/>
    </xf>
    <xf numFmtId="0" fontId="0" fillId="0" borderId="0" xfId="0" applyBorder="1" applyAlignment="1" applyProtection="1">
      <alignment/>
      <protection hidden="1"/>
    </xf>
    <xf numFmtId="168" fontId="11" fillId="0" borderId="43" xfId="26" applyFont="1" applyFill="1" applyBorder="1" applyAlignment="1" applyProtection="1">
      <alignment horizontal="center" vertical="center"/>
      <protection locked="0"/>
    </xf>
    <xf numFmtId="0" fontId="0" fillId="0" borderId="110" xfId="0" applyBorder="1" applyAlignment="1" applyProtection="1">
      <alignment horizontal="center" vertical="center"/>
      <protection locked="0"/>
    </xf>
    <xf numFmtId="49" fontId="11" fillId="0" borderId="43" xfId="26" applyNumberFormat="1" applyFont="1" applyFill="1" applyBorder="1" applyAlignment="1" applyProtection="1">
      <alignment horizontal="center" vertical="center"/>
      <protection locked="0"/>
    </xf>
    <xf numFmtId="49" fontId="0" fillId="0" borderId="44" xfId="0" applyNumberFormat="1" applyBorder="1" applyAlignment="1" applyProtection="1">
      <alignment horizontal="center" vertical="center"/>
      <protection locked="0"/>
    </xf>
    <xf numFmtId="49" fontId="0" fillId="0" borderId="110" xfId="0" applyNumberFormat="1" applyBorder="1" applyAlignment="1" applyProtection="1">
      <alignment horizontal="center" vertical="center"/>
      <protection locked="0"/>
    </xf>
    <xf numFmtId="168" fontId="8" fillId="0" borderId="123" xfId="26"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131" xfId="0" applyBorder="1" applyAlignment="1" applyProtection="1">
      <alignment horizontal="center" vertical="center" wrapText="1"/>
      <protection hidden="1"/>
    </xf>
    <xf numFmtId="49" fontId="9" fillId="2" borderId="132" xfId="27" applyNumberFormat="1" applyFont="1" applyFill="1" applyBorder="1" applyAlignment="1" applyProtection="1">
      <alignment/>
      <protection locked="0"/>
    </xf>
    <xf numFmtId="49" fontId="12" fillId="0" borderId="133" xfId="0" applyNumberFormat="1" applyFont="1" applyBorder="1" applyAlignment="1" applyProtection="1">
      <alignment/>
      <protection locked="0"/>
    </xf>
    <xf numFmtId="168" fontId="37" fillId="2" borderId="34" xfId="27" applyFont="1" applyFill="1" applyBorder="1" applyAlignment="1" applyProtection="1">
      <alignment horizontal="left" vertical="center" wrapText="1" indent="1"/>
      <protection/>
    </xf>
    <xf numFmtId="0" fontId="1" fillId="0" borderId="34" xfId="0" applyFont="1" applyBorder="1" applyAlignment="1">
      <alignment horizontal="left" vertical="center" wrapText="1" indent="1"/>
    </xf>
    <xf numFmtId="0" fontId="14" fillId="0" borderId="0" xfId="0" applyFont="1" applyAlignment="1">
      <alignment horizontal="center" vertical="center"/>
    </xf>
    <xf numFmtId="0" fontId="15" fillId="0" borderId="39" xfId="0" applyFont="1" applyFill="1" applyBorder="1" applyAlignment="1" applyProtection="1">
      <alignment horizontal="center"/>
      <protection locked="0"/>
    </xf>
    <xf numFmtId="0" fontId="15" fillId="0" borderId="30" xfId="0" applyFont="1" applyFill="1" applyBorder="1" applyAlignment="1" applyProtection="1">
      <alignment horizontal="center"/>
      <protection locked="0"/>
    </xf>
    <xf numFmtId="0" fontId="22" fillId="0" borderId="38" xfId="0" applyFont="1" applyBorder="1" applyAlignment="1">
      <alignment horizontal="center" vertical="center"/>
    </xf>
    <xf numFmtId="0" fontId="17" fillId="0" borderId="39" xfId="0" applyFont="1" applyBorder="1" applyAlignment="1">
      <alignment horizontal="center" vertical="center"/>
    </xf>
    <xf numFmtId="0" fontId="17" fillId="0" borderId="31" xfId="0" applyFont="1" applyBorder="1" applyAlignment="1">
      <alignment horizontal="center" vertical="center"/>
    </xf>
    <xf numFmtId="0" fontId="17" fillId="0" borderId="30" xfId="0" applyFont="1" applyBorder="1" applyAlignment="1">
      <alignment horizontal="center" vertical="center"/>
    </xf>
    <xf numFmtId="168" fontId="9" fillId="2" borderId="132" xfId="27" applyFont="1" applyFill="1" applyBorder="1" applyAlignment="1" applyProtection="1">
      <alignment shrinkToFit="1"/>
      <protection/>
    </xf>
    <xf numFmtId="0" fontId="12" fillId="0" borderId="133" xfId="0" applyFont="1" applyBorder="1" applyAlignment="1">
      <alignment shrinkToFit="1"/>
    </xf>
    <xf numFmtId="168" fontId="37" fillId="2" borderId="34" xfId="27" applyFont="1" applyFill="1" applyBorder="1" applyAlignment="1" applyProtection="1" quotePrefix="1">
      <alignment horizontal="left" vertical="center" indent="1"/>
      <protection/>
    </xf>
    <xf numFmtId="0" fontId="1" fillId="0" borderId="34" xfId="0" applyFont="1" applyBorder="1" applyAlignment="1">
      <alignment horizontal="left" vertical="center" indent="1"/>
    </xf>
  </cellXfs>
  <cellStyles count="21">
    <cellStyle name="Normal" xfId="0"/>
    <cellStyle name="Comma" xfId="15"/>
    <cellStyle name="Currency" xfId="16"/>
    <cellStyle name="Comma" xfId="17"/>
    <cellStyle name="Comma [0]" xfId="18"/>
    <cellStyle name="Date" xfId="19"/>
    <cellStyle name="Fixed" xfId="20"/>
    <cellStyle name="Heading1" xfId="21"/>
    <cellStyle name="Heading2" xfId="22"/>
    <cellStyle name="Hyperlink" xfId="23"/>
    <cellStyle name="Currency" xfId="24"/>
    <cellStyle name="Currency [0]" xfId="25"/>
    <cellStyle name="normální_80" xfId="26"/>
    <cellStyle name="normální_81" xfId="27"/>
    <cellStyle name="normální_82" xfId="28"/>
    <cellStyle name="normální_Algoritmus ICO" xfId="29"/>
    <cellStyle name="normální_Příloha 8" xfId="30"/>
    <cellStyle name="Percent" xfId="31"/>
    <cellStyle name="Percent" xfId="32"/>
    <cellStyle name="Followed Hyperlink" xfId="33"/>
    <cellStyle name="Total" xfId="34"/>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2</xdr:row>
      <xdr:rowOff>19050</xdr:rowOff>
    </xdr:from>
    <xdr:to>
      <xdr:col>13</xdr:col>
      <xdr:colOff>533400</xdr:colOff>
      <xdr:row>2</xdr:row>
      <xdr:rowOff>219075</xdr:rowOff>
    </xdr:to>
    <xdr:sp>
      <xdr:nvSpPr>
        <xdr:cNvPr id="1" name="text 1"/>
        <xdr:cNvSpPr txBox="1">
          <a:spLocks noChangeArrowheads="1"/>
        </xdr:cNvSpPr>
      </xdr:nvSpPr>
      <xdr:spPr>
        <a:xfrm>
          <a:off x="9791700" y="190500"/>
          <a:ext cx="1019175"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E"/>
              <a:ea typeface="Arial CE"/>
              <a:cs typeface="Arial CE"/>
            </a:rPr>
            <a:t>Aktuální rok
</a:t>
          </a:r>
        </a:p>
      </xdr:txBody>
    </xdr:sp>
    <xdr:clientData/>
  </xdr:twoCellAnchor>
  <xdr:oneCellAnchor>
    <xdr:from>
      <xdr:col>14</xdr:col>
      <xdr:colOff>0</xdr:colOff>
      <xdr:row>2</xdr:row>
      <xdr:rowOff>76200</xdr:rowOff>
    </xdr:from>
    <xdr:ext cx="85725" cy="200025"/>
    <xdr:sp>
      <xdr:nvSpPr>
        <xdr:cNvPr id="2" name="text 2"/>
        <xdr:cNvSpPr txBox="1">
          <a:spLocks noChangeArrowheads="1"/>
        </xdr:cNvSpPr>
      </xdr:nvSpPr>
      <xdr:spPr>
        <a:xfrm>
          <a:off x="10944225" y="247650"/>
          <a:ext cx="85725" cy="2000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13</xdr:col>
      <xdr:colOff>0</xdr:colOff>
      <xdr:row>2</xdr:row>
      <xdr:rowOff>76200</xdr:rowOff>
    </xdr:from>
    <xdr:ext cx="85725" cy="200025"/>
    <xdr:sp>
      <xdr:nvSpPr>
        <xdr:cNvPr id="3" name="text 4"/>
        <xdr:cNvSpPr txBox="1">
          <a:spLocks noChangeArrowheads="1"/>
        </xdr:cNvSpPr>
      </xdr:nvSpPr>
      <xdr:spPr>
        <a:xfrm>
          <a:off x="10277475" y="247650"/>
          <a:ext cx="85725" cy="2000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twoCellAnchor>
    <xdr:from>
      <xdr:col>2</xdr:col>
      <xdr:colOff>895350</xdr:colOff>
      <xdr:row>2</xdr:row>
      <xdr:rowOff>9525</xdr:rowOff>
    </xdr:from>
    <xdr:to>
      <xdr:col>2</xdr:col>
      <xdr:colOff>895350</xdr:colOff>
      <xdr:row>3</xdr:row>
      <xdr:rowOff>19050</xdr:rowOff>
    </xdr:to>
    <xdr:sp>
      <xdr:nvSpPr>
        <xdr:cNvPr id="4" name="Line 99"/>
        <xdr:cNvSpPr>
          <a:spLocks/>
        </xdr:cNvSpPr>
      </xdr:nvSpPr>
      <xdr:spPr>
        <a:xfrm>
          <a:off x="1476375" y="18097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3</xdr:row>
      <xdr:rowOff>66675</xdr:rowOff>
    </xdr:from>
    <xdr:to>
      <xdr:col>13</xdr:col>
      <xdr:colOff>561975</xdr:colOff>
      <xdr:row>3</xdr:row>
      <xdr:rowOff>276225</xdr:rowOff>
    </xdr:to>
    <xdr:sp>
      <xdr:nvSpPr>
        <xdr:cNvPr id="1" name="text 1"/>
        <xdr:cNvSpPr txBox="1">
          <a:spLocks noChangeArrowheads="1"/>
        </xdr:cNvSpPr>
      </xdr:nvSpPr>
      <xdr:spPr>
        <a:xfrm>
          <a:off x="10220325" y="276225"/>
          <a:ext cx="1000125" cy="209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E"/>
              <a:ea typeface="Arial CE"/>
              <a:cs typeface="Arial CE"/>
            </a:rPr>
            <a:t>Aktuální rok
</a:t>
          </a:r>
        </a:p>
      </xdr:txBody>
    </xdr:sp>
    <xdr:clientData/>
  </xdr:twoCellAnchor>
  <xdr:twoCellAnchor>
    <xdr:from>
      <xdr:col>2</xdr:col>
      <xdr:colOff>981075</xdr:colOff>
      <xdr:row>3</xdr:row>
      <xdr:rowOff>9525</xdr:rowOff>
    </xdr:from>
    <xdr:to>
      <xdr:col>2</xdr:col>
      <xdr:colOff>981075</xdr:colOff>
      <xdr:row>4</xdr:row>
      <xdr:rowOff>9525</xdr:rowOff>
    </xdr:to>
    <xdr:sp>
      <xdr:nvSpPr>
        <xdr:cNvPr id="2" name="Line 81"/>
        <xdr:cNvSpPr>
          <a:spLocks/>
        </xdr:cNvSpPr>
      </xdr:nvSpPr>
      <xdr:spPr>
        <a:xfrm>
          <a:off x="1619250" y="219075"/>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List3"/>
  <dimension ref="A1:L110"/>
  <sheetViews>
    <sheetView workbookViewId="0" topLeftCell="A54">
      <selection activeCell="B66" sqref="B66:E66"/>
    </sheetView>
  </sheetViews>
  <sheetFormatPr defaultColWidth="9.00390625" defaultRowHeight="12.75"/>
  <cols>
    <col min="1" max="1" width="9.125" style="239" customWidth="1"/>
    <col min="2" max="2" width="7.75390625" style="239" customWidth="1"/>
    <col min="3" max="3" width="19.75390625" style="239" customWidth="1"/>
    <col min="4" max="4" width="7.75390625" style="240" customWidth="1"/>
    <col min="5" max="5" width="7.375" style="240" customWidth="1"/>
    <col min="6" max="6" width="1.00390625" style="239" customWidth="1"/>
    <col min="7" max="16384" width="11.375" style="239" customWidth="1"/>
  </cols>
  <sheetData>
    <row r="1" ht="12.75">
      <c r="B1" s="238" t="s">
        <v>526</v>
      </c>
    </row>
    <row r="2" ht="13.5" thickBot="1"/>
    <row r="3" spans="2:6" ht="27" thickBot="1" thickTop="1">
      <c r="B3" s="241" t="s">
        <v>527</v>
      </c>
      <c r="C3" s="242" t="s">
        <v>528</v>
      </c>
      <c r="D3" s="242" t="s">
        <v>529</v>
      </c>
      <c r="E3" s="242" t="s">
        <v>530</v>
      </c>
      <c r="F3" s="242"/>
    </row>
    <row r="4" spans="1:8" ht="13.5" thickTop="1">
      <c r="A4" s="239">
        <v>1</v>
      </c>
      <c r="B4" s="243">
        <v>8888</v>
      </c>
      <c r="C4" s="243" t="s">
        <v>531</v>
      </c>
      <c r="D4" s="244" t="s">
        <v>532</v>
      </c>
      <c r="E4" s="244" t="s">
        <v>532</v>
      </c>
      <c r="F4" s="245"/>
      <c r="G4" s="251">
        <v>18</v>
      </c>
      <c r="H4" s="249">
        <f>LEN(C4)</f>
        <v>17</v>
      </c>
    </row>
    <row r="5" spans="1:8" ht="12.75">
      <c r="A5" s="239">
        <v>2</v>
      </c>
      <c r="B5" s="246" t="s">
        <v>535</v>
      </c>
      <c r="C5" s="246" t="s">
        <v>536</v>
      </c>
      <c r="D5" s="247" t="s">
        <v>532</v>
      </c>
      <c r="E5" s="247" t="s">
        <v>532</v>
      </c>
      <c r="F5" s="248"/>
      <c r="H5" s="249">
        <f>LEN(C5)</f>
        <v>9</v>
      </c>
    </row>
    <row r="6" spans="1:12" ht="12.75">
      <c r="A6" s="239">
        <v>3</v>
      </c>
      <c r="B6" s="250" t="s">
        <v>548</v>
      </c>
      <c r="C6" s="246" t="s">
        <v>549</v>
      </c>
      <c r="D6" s="247" t="s">
        <v>532</v>
      </c>
      <c r="E6" s="247" t="s">
        <v>550</v>
      </c>
      <c r="F6" s="248"/>
      <c r="H6" s="249" t="e">
        <f>LEN(#REF!)</f>
        <v>#REF!</v>
      </c>
      <c r="I6" s="250" t="s">
        <v>541</v>
      </c>
      <c r="J6" s="246" t="s">
        <v>542</v>
      </c>
      <c r="K6" s="247" t="s">
        <v>532</v>
      </c>
      <c r="L6" s="247" t="s">
        <v>543</v>
      </c>
    </row>
    <row r="7" spans="1:8" ht="12.75">
      <c r="A7" s="239">
        <v>4</v>
      </c>
      <c r="B7" s="246" t="s">
        <v>555</v>
      </c>
      <c r="C7" s="246" t="s">
        <v>556</v>
      </c>
      <c r="D7" s="247" t="s">
        <v>532</v>
      </c>
      <c r="E7" s="247" t="s">
        <v>557</v>
      </c>
      <c r="F7" s="248"/>
      <c r="H7" s="249">
        <f aca="true" t="shared" si="0" ref="H7:H21">LEN(C6)</f>
        <v>7</v>
      </c>
    </row>
    <row r="8" spans="1:8" ht="12.75">
      <c r="A8" s="239">
        <v>5</v>
      </c>
      <c r="B8" s="246" t="s">
        <v>562</v>
      </c>
      <c r="C8" s="246" t="s">
        <v>563</v>
      </c>
      <c r="D8" s="247" t="s">
        <v>532</v>
      </c>
      <c r="E8" s="247" t="s">
        <v>564</v>
      </c>
      <c r="F8" s="248"/>
      <c r="H8" s="249">
        <f t="shared" si="0"/>
        <v>7</v>
      </c>
    </row>
    <row r="9" spans="1:8" ht="12.75">
      <c r="A9" s="239">
        <v>6</v>
      </c>
      <c r="B9" s="246" t="s">
        <v>569</v>
      </c>
      <c r="C9" s="246" t="s">
        <v>570</v>
      </c>
      <c r="D9" s="247" t="s">
        <v>532</v>
      </c>
      <c r="E9" s="247" t="s">
        <v>571</v>
      </c>
      <c r="F9" s="248"/>
      <c r="H9" s="249">
        <f t="shared" si="0"/>
        <v>7</v>
      </c>
    </row>
    <row r="10" spans="1:8" ht="12.75">
      <c r="A10" s="239">
        <v>7</v>
      </c>
      <c r="B10" s="246" t="s">
        <v>576</v>
      </c>
      <c r="C10" s="246" t="s">
        <v>577</v>
      </c>
      <c r="D10" s="247" t="s">
        <v>532</v>
      </c>
      <c r="E10" s="247" t="s">
        <v>578</v>
      </c>
      <c r="F10" s="248"/>
      <c r="H10" s="249">
        <f t="shared" si="0"/>
        <v>7</v>
      </c>
    </row>
    <row r="11" spans="1:8" ht="12.75">
      <c r="A11" s="239">
        <v>8</v>
      </c>
      <c r="B11" s="246" t="s">
        <v>583</v>
      </c>
      <c r="C11" s="246" t="s">
        <v>584</v>
      </c>
      <c r="D11" s="247" t="s">
        <v>532</v>
      </c>
      <c r="E11" s="247" t="s">
        <v>585</v>
      </c>
      <c r="F11" s="248"/>
      <c r="H11" s="249">
        <f t="shared" si="0"/>
        <v>7</v>
      </c>
    </row>
    <row r="12" spans="1:8" ht="12.75">
      <c r="A12" s="239">
        <v>9</v>
      </c>
      <c r="B12" s="246" t="s">
        <v>588</v>
      </c>
      <c r="C12" s="246" t="s">
        <v>589</v>
      </c>
      <c r="D12" s="247" t="s">
        <v>532</v>
      </c>
      <c r="E12" s="247" t="s">
        <v>590</v>
      </c>
      <c r="F12" s="248"/>
      <c r="H12" s="249">
        <f t="shared" si="0"/>
        <v>7</v>
      </c>
    </row>
    <row r="13" spans="1:8" ht="12.75">
      <c r="A13" s="239">
        <v>10</v>
      </c>
      <c r="B13" s="246" t="s">
        <v>595</v>
      </c>
      <c r="C13" s="246" t="s">
        <v>596</v>
      </c>
      <c r="D13" s="247" t="s">
        <v>532</v>
      </c>
      <c r="E13" s="247" t="s">
        <v>597</v>
      </c>
      <c r="F13" s="248"/>
      <c r="H13" s="249">
        <f t="shared" si="0"/>
        <v>7</v>
      </c>
    </row>
    <row r="14" spans="1:8" ht="12.75">
      <c r="A14" s="239">
        <v>11</v>
      </c>
      <c r="B14" s="246" t="s">
        <v>602</v>
      </c>
      <c r="C14" s="246" t="s">
        <v>603</v>
      </c>
      <c r="D14" s="247" t="s">
        <v>532</v>
      </c>
      <c r="E14" s="247" t="s">
        <v>604</v>
      </c>
      <c r="F14" s="248"/>
      <c r="H14" s="249">
        <f t="shared" si="0"/>
        <v>7</v>
      </c>
    </row>
    <row r="15" spans="1:8" ht="12.75">
      <c r="A15" s="239">
        <v>12</v>
      </c>
      <c r="B15" s="246" t="s">
        <v>609</v>
      </c>
      <c r="C15" s="246" t="s">
        <v>610</v>
      </c>
      <c r="D15" s="247" t="s">
        <v>532</v>
      </c>
      <c r="E15" s="247" t="s">
        <v>611</v>
      </c>
      <c r="F15" s="248"/>
      <c r="H15" s="249">
        <f t="shared" si="0"/>
        <v>7</v>
      </c>
    </row>
    <row r="16" spans="1:8" ht="12.75">
      <c r="A16" s="239">
        <v>13</v>
      </c>
      <c r="B16" s="246" t="s">
        <v>616</v>
      </c>
      <c r="C16" s="246" t="s">
        <v>617</v>
      </c>
      <c r="D16" s="247" t="s">
        <v>532</v>
      </c>
      <c r="E16" s="247" t="s">
        <v>532</v>
      </c>
      <c r="F16" s="248"/>
      <c r="H16" s="249">
        <f t="shared" si="0"/>
        <v>8</v>
      </c>
    </row>
    <row r="17" spans="1:8" ht="12.75">
      <c r="A17" s="239">
        <v>14</v>
      </c>
      <c r="B17" s="246" t="s">
        <v>620</v>
      </c>
      <c r="C17" s="246" t="s">
        <v>621</v>
      </c>
      <c r="D17" s="247" t="s">
        <v>532</v>
      </c>
      <c r="E17" s="247" t="s">
        <v>532</v>
      </c>
      <c r="F17" s="248"/>
      <c r="H17" s="249">
        <f t="shared" si="0"/>
        <v>8</v>
      </c>
    </row>
    <row r="18" spans="1:8" ht="12.75">
      <c r="A18" s="239">
        <v>15</v>
      </c>
      <c r="B18" s="246" t="s">
        <v>626</v>
      </c>
      <c r="C18" s="246" t="s">
        <v>627</v>
      </c>
      <c r="D18" s="247" t="s">
        <v>532</v>
      </c>
      <c r="E18" s="247" t="s">
        <v>532</v>
      </c>
      <c r="F18" s="248"/>
      <c r="H18" s="249">
        <f t="shared" si="0"/>
        <v>8</v>
      </c>
    </row>
    <row r="19" spans="1:8" ht="12.75">
      <c r="A19" s="239">
        <v>16</v>
      </c>
      <c r="B19" s="246" t="s">
        <v>632</v>
      </c>
      <c r="C19" s="246" t="s">
        <v>633</v>
      </c>
      <c r="D19" s="247" t="s">
        <v>532</v>
      </c>
      <c r="E19" s="247" t="s">
        <v>532</v>
      </c>
      <c r="F19" s="248"/>
      <c r="H19" s="249">
        <f t="shared" si="0"/>
        <v>8</v>
      </c>
    </row>
    <row r="20" spans="1:8" ht="12.75">
      <c r="A20" s="239">
        <v>17</v>
      </c>
      <c r="B20" s="246" t="s">
        <v>638</v>
      </c>
      <c r="C20" s="246" t="s">
        <v>639</v>
      </c>
      <c r="D20" s="247" t="s">
        <v>532</v>
      </c>
      <c r="E20" s="247" t="s">
        <v>532</v>
      </c>
      <c r="F20" s="248"/>
      <c r="H20" s="249">
        <f t="shared" si="0"/>
        <v>8</v>
      </c>
    </row>
    <row r="21" spans="1:12" ht="12.75">
      <c r="A21" s="239">
        <v>18</v>
      </c>
      <c r="B21" s="246" t="s">
        <v>651</v>
      </c>
      <c r="C21" s="246" t="s">
        <v>652</v>
      </c>
      <c r="D21" s="247" t="s">
        <v>653</v>
      </c>
      <c r="E21" s="247" t="s">
        <v>654</v>
      </c>
      <c r="F21" s="248"/>
      <c r="H21" s="249">
        <f t="shared" si="0"/>
        <v>8</v>
      </c>
      <c r="I21" s="246" t="s">
        <v>644</v>
      </c>
      <c r="J21" s="246" t="s">
        <v>645</v>
      </c>
      <c r="K21" s="247" t="s">
        <v>532</v>
      </c>
      <c r="L21" s="247" t="s">
        <v>646</v>
      </c>
    </row>
    <row r="22" spans="1:8" ht="12.75">
      <c r="A22" s="239">
        <v>19</v>
      </c>
      <c r="B22" s="246" t="s">
        <v>657</v>
      </c>
      <c r="C22" s="246" t="s">
        <v>658</v>
      </c>
      <c r="D22" s="247" t="s">
        <v>659</v>
      </c>
      <c r="E22" s="247" t="s">
        <v>660</v>
      </c>
      <c r="F22" s="248"/>
      <c r="H22" s="249" t="e">
        <f>LEN(#REF!)</f>
        <v>#REF!</v>
      </c>
    </row>
    <row r="23" spans="1:8" ht="12.75">
      <c r="A23" s="239">
        <v>20</v>
      </c>
      <c r="B23" s="246" t="s">
        <v>665</v>
      </c>
      <c r="C23" s="246" t="s">
        <v>666</v>
      </c>
      <c r="D23" s="247" t="s">
        <v>667</v>
      </c>
      <c r="E23" s="247" t="s">
        <v>668</v>
      </c>
      <c r="F23" s="248"/>
      <c r="H23" s="249">
        <f aca="true" t="shared" si="1" ref="H23:H34">LEN(C21)</f>
        <v>7</v>
      </c>
    </row>
    <row r="24" spans="1:8" ht="12.75">
      <c r="A24" s="239">
        <v>21</v>
      </c>
      <c r="B24" s="246" t="s">
        <v>673</v>
      </c>
      <c r="C24" s="246" t="s">
        <v>674</v>
      </c>
      <c r="D24" s="247" t="s">
        <v>675</v>
      </c>
      <c r="E24" s="247" t="s">
        <v>676</v>
      </c>
      <c r="F24" s="248"/>
      <c r="H24" s="249">
        <f t="shared" si="1"/>
        <v>6</v>
      </c>
    </row>
    <row r="25" spans="1:8" ht="12.75">
      <c r="A25" s="239">
        <v>22</v>
      </c>
      <c r="B25" s="246" t="s">
        <v>681</v>
      </c>
      <c r="C25" s="246" t="s">
        <v>682</v>
      </c>
      <c r="D25" s="247" t="s">
        <v>683</v>
      </c>
      <c r="E25" s="247" t="s">
        <v>684</v>
      </c>
      <c r="F25" s="248"/>
      <c r="H25" s="249">
        <f t="shared" si="1"/>
        <v>6</v>
      </c>
    </row>
    <row r="26" spans="1:8" ht="12.75">
      <c r="A26" s="239">
        <v>23</v>
      </c>
      <c r="B26" s="246" t="s">
        <v>689</v>
      </c>
      <c r="C26" s="246" t="s">
        <v>690</v>
      </c>
      <c r="D26" s="247" t="s">
        <v>691</v>
      </c>
      <c r="E26" s="247" t="s">
        <v>692</v>
      </c>
      <c r="F26" s="248"/>
      <c r="H26" s="249">
        <f t="shared" si="1"/>
        <v>5</v>
      </c>
    </row>
    <row r="27" spans="1:8" ht="12.75">
      <c r="A27" s="239">
        <v>24</v>
      </c>
      <c r="B27" s="246" t="s">
        <v>695</v>
      </c>
      <c r="C27" s="246" t="s">
        <v>696</v>
      </c>
      <c r="D27" s="247" t="s">
        <v>697</v>
      </c>
      <c r="E27" s="247" t="s">
        <v>698</v>
      </c>
      <c r="F27" s="248"/>
      <c r="H27" s="249">
        <f t="shared" si="1"/>
        <v>10</v>
      </c>
    </row>
    <row r="28" spans="1:8" ht="12.75">
      <c r="A28" s="239">
        <v>25</v>
      </c>
      <c r="B28" s="246" t="s">
        <v>703</v>
      </c>
      <c r="C28" s="246" t="s">
        <v>704</v>
      </c>
      <c r="D28" s="247" t="s">
        <v>705</v>
      </c>
      <c r="E28" s="247" t="s">
        <v>706</v>
      </c>
      <c r="F28" s="248"/>
      <c r="H28" s="249">
        <f t="shared" si="1"/>
        <v>6</v>
      </c>
    </row>
    <row r="29" spans="1:8" ht="12.75">
      <c r="A29" s="239">
        <v>26</v>
      </c>
      <c r="B29" s="246" t="s">
        <v>711</v>
      </c>
      <c r="C29" s="246" t="s">
        <v>712</v>
      </c>
      <c r="D29" s="247" t="s">
        <v>713</v>
      </c>
      <c r="E29" s="247" t="s">
        <v>714</v>
      </c>
      <c r="F29" s="248"/>
      <c r="H29" s="249">
        <f t="shared" si="1"/>
        <v>14</v>
      </c>
    </row>
    <row r="30" spans="1:8" ht="12.75">
      <c r="A30" s="239">
        <v>27</v>
      </c>
      <c r="B30" s="246" t="s">
        <v>719</v>
      </c>
      <c r="C30" s="246" t="s">
        <v>720</v>
      </c>
      <c r="D30" s="247" t="s">
        <v>721</v>
      </c>
      <c r="E30" s="247" t="s">
        <v>722</v>
      </c>
      <c r="F30" s="248"/>
      <c r="H30" s="249">
        <f t="shared" si="1"/>
        <v>7</v>
      </c>
    </row>
    <row r="31" spans="1:8" ht="12.75">
      <c r="A31" s="239">
        <v>28</v>
      </c>
      <c r="B31" s="246" t="s">
        <v>727</v>
      </c>
      <c r="C31" s="246" t="s">
        <v>728</v>
      </c>
      <c r="D31" s="247" t="s">
        <v>729</v>
      </c>
      <c r="E31" s="247" t="s">
        <v>730</v>
      </c>
      <c r="F31" s="248"/>
      <c r="H31" s="249">
        <f t="shared" si="1"/>
        <v>12</v>
      </c>
    </row>
    <row r="32" spans="1:8" ht="12.75">
      <c r="A32" s="239">
        <v>29</v>
      </c>
      <c r="B32" s="246" t="s">
        <v>735</v>
      </c>
      <c r="C32" s="246" t="s">
        <v>736</v>
      </c>
      <c r="D32" s="247" t="s">
        <v>737</v>
      </c>
      <c r="E32" s="247" t="s">
        <v>738</v>
      </c>
      <c r="F32" s="248"/>
      <c r="H32" s="249">
        <f t="shared" si="1"/>
        <v>11</v>
      </c>
    </row>
    <row r="33" spans="1:12" ht="12.75">
      <c r="A33" s="239">
        <v>30</v>
      </c>
      <c r="B33" s="246" t="s">
        <v>747</v>
      </c>
      <c r="C33" s="246" t="s">
        <v>748</v>
      </c>
      <c r="D33" s="247" t="s">
        <v>749</v>
      </c>
      <c r="E33" s="247" t="s">
        <v>750</v>
      </c>
      <c r="F33" s="248"/>
      <c r="H33" s="249">
        <f t="shared" si="1"/>
        <v>7</v>
      </c>
      <c r="I33" s="246" t="s">
        <v>741</v>
      </c>
      <c r="J33" s="246" t="s">
        <v>742</v>
      </c>
      <c r="K33" s="247" t="s">
        <v>532</v>
      </c>
      <c r="L33" s="247" t="s">
        <v>532</v>
      </c>
    </row>
    <row r="34" spans="1:8" ht="12.75">
      <c r="A34" s="239">
        <v>31</v>
      </c>
      <c r="B34" s="246" t="s">
        <v>755</v>
      </c>
      <c r="C34" s="246" t="s">
        <v>756</v>
      </c>
      <c r="D34" s="247" t="s">
        <v>757</v>
      </c>
      <c r="E34" s="247" t="s">
        <v>758</v>
      </c>
      <c r="F34" s="248"/>
      <c r="H34" s="249">
        <f t="shared" si="1"/>
        <v>8</v>
      </c>
    </row>
    <row r="35" spans="1:8" ht="12.75">
      <c r="A35" s="239">
        <v>32</v>
      </c>
      <c r="B35" s="246" t="s">
        <v>763</v>
      </c>
      <c r="C35" s="246" t="s">
        <v>764</v>
      </c>
      <c r="D35" s="247" t="s">
        <v>765</v>
      </c>
      <c r="E35" s="247" t="s">
        <v>766</v>
      </c>
      <c r="F35" s="248"/>
      <c r="H35" s="249" t="e">
        <f>LEN(#REF!)</f>
        <v>#REF!</v>
      </c>
    </row>
    <row r="36" spans="1:8" ht="12.75">
      <c r="A36" s="239">
        <v>33</v>
      </c>
      <c r="B36" s="246" t="s">
        <v>771</v>
      </c>
      <c r="C36" s="246" t="s">
        <v>772</v>
      </c>
      <c r="D36" s="247" t="s">
        <v>773</v>
      </c>
      <c r="E36" s="247" t="s">
        <v>774</v>
      </c>
      <c r="F36" s="248"/>
      <c r="H36" s="249">
        <f aca="true" t="shared" si="2" ref="H36:H42">LEN(C33)</f>
        <v>16</v>
      </c>
    </row>
    <row r="37" spans="1:8" ht="12.75">
      <c r="A37" s="239">
        <v>34</v>
      </c>
      <c r="B37" s="246" t="s">
        <v>779</v>
      </c>
      <c r="C37" s="246" t="s">
        <v>780</v>
      </c>
      <c r="D37" s="247" t="s">
        <v>781</v>
      </c>
      <c r="E37" s="247" t="s">
        <v>782</v>
      </c>
      <c r="F37" s="248"/>
      <c r="H37" s="249">
        <f t="shared" si="2"/>
        <v>13</v>
      </c>
    </row>
    <row r="38" spans="1:8" ht="12.75">
      <c r="A38" s="239">
        <v>35</v>
      </c>
      <c r="B38" s="246" t="s">
        <v>787</v>
      </c>
      <c r="C38" s="246" t="s">
        <v>788</v>
      </c>
      <c r="D38" s="247" t="s">
        <v>789</v>
      </c>
      <c r="E38" s="247" t="s">
        <v>790</v>
      </c>
      <c r="F38" s="248"/>
      <c r="H38" s="249">
        <f t="shared" si="2"/>
        <v>17</v>
      </c>
    </row>
    <row r="39" spans="1:8" ht="12.75">
      <c r="A39" s="239">
        <v>36</v>
      </c>
      <c r="B39" s="246" t="s">
        <v>795</v>
      </c>
      <c r="C39" s="246" t="s">
        <v>796</v>
      </c>
      <c r="D39" s="247" t="s">
        <v>797</v>
      </c>
      <c r="E39" s="247" t="s">
        <v>798</v>
      </c>
      <c r="F39" s="248"/>
      <c r="H39" s="249">
        <f t="shared" si="2"/>
        <v>5</v>
      </c>
    </row>
    <row r="40" spans="1:12" ht="12.75">
      <c r="A40" s="239">
        <v>37</v>
      </c>
      <c r="B40" s="246" t="s">
        <v>807</v>
      </c>
      <c r="C40" s="246" t="s">
        <v>808</v>
      </c>
      <c r="D40" s="247" t="s">
        <v>809</v>
      </c>
      <c r="E40" s="247" t="s">
        <v>810</v>
      </c>
      <c r="F40" s="248"/>
      <c r="H40" s="249">
        <f t="shared" si="2"/>
        <v>10</v>
      </c>
      <c r="I40" s="246" t="s">
        <v>801</v>
      </c>
      <c r="J40" s="246" t="s">
        <v>802</v>
      </c>
      <c r="K40" s="247" t="s">
        <v>532</v>
      </c>
      <c r="L40" s="247" t="s">
        <v>532</v>
      </c>
    </row>
    <row r="41" spans="1:8" ht="12.75">
      <c r="A41" s="239">
        <v>38</v>
      </c>
      <c r="B41" s="246" t="s">
        <v>815</v>
      </c>
      <c r="C41" s="246" t="s">
        <v>816</v>
      </c>
      <c r="D41" s="247" t="s">
        <v>817</v>
      </c>
      <c r="E41" s="247" t="s">
        <v>818</v>
      </c>
      <c r="F41" s="248"/>
      <c r="H41" s="249">
        <f t="shared" si="2"/>
        <v>10</v>
      </c>
    </row>
    <row r="42" spans="1:8" ht="12.75">
      <c r="A42" s="239">
        <v>39</v>
      </c>
      <c r="B42" s="246" t="s">
        <v>823</v>
      </c>
      <c r="C42" s="246" t="s">
        <v>824</v>
      </c>
      <c r="D42" s="247" t="s">
        <v>825</v>
      </c>
      <c r="E42" s="247" t="s">
        <v>826</v>
      </c>
      <c r="F42" s="248"/>
      <c r="H42" s="249">
        <f t="shared" si="2"/>
        <v>5</v>
      </c>
    </row>
    <row r="43" spans="1:8" ht="12.75">
      <c r="A43" s="239">
        <v>40</v>
      </c>
      <c r="B43" s="246" t="s">
        <v>831</v>
      </c>
      <c r="C43" s="246" t="s">
        <v>832</v>
      </c>
      <c r="D43" s="247" t="s">
        <v>833</v>
      </c>
      <c r="E43" s="247" t="s">
        <v>834</v>
      </c>
      <c r="F43" s="248"/>
      <c r="H43" s="249" t="e">
        <f>LEN(#REF!)</f>
        <v>#REF!</v>
      </c>
    </row>
    <row r="44" spans="1:8" ht="12.75">
      <c r="A44" s="239">
        <v>41</v>
      </c>
      <c r="B44" s="246" t="s">
        <v>839</v>
      </c>
      <c r="C44" s="246" t="s">
        <v>840</v>
      </c>
      <c r="D44" s="247" t="s">
        <v>841</v>
      </c>
      <c r="E44" s="247" t="s">
        <v>842</v>
      </c>
      <c r="F44" s="248"/>
      <c r="H44" s="249">
        <f aca="true" t="shared" si="3" ref="H44:H50">LEN(C40)</f>
        <v>9</v>
      </c>
    </row>
    <row r="45" spans="1:8" ht="12.75">
      <c r="A45" s="239">
        <v>42</v>
      </c>
      <c r="B45" s="246" t="s">
        <v>845</v>
      </c>
      <c r="C45" s="246" t="s">
        <v>846</v>
      </c>
      <c r="D45" s="247" t="s">
        <v>847</v>
      </c>
      <c r="E45" s="247" t="s">
        <v>848</v>
      </c>
      <c r="F45" s="248"/>
      <c r="H45" s="249">
        <f t="shared" si="3"/>
        <v>7</v>
      </c>
    </row>
    <row r="46" spans="1:8" ht="12.75">
      <c r="A46" s="239">
        <v>43</v>
      </c>
      <c r="B46" s="246" t="s">
        <v>853</v>
      </c>
      <c r="C46" s="246" t="s">
        <v>854</v>
      </c>
      <c r="D46" s="247" t="s">
        <v>855</v>
      </c>
      <c r="E46" s="247" t="s">
        <v>856</v>
      </c>
      <c r="F46" s="248"/>
      <c r="H46" s="249">
        <f t="shared" si="3"/>
        <v>11</v>
      </c>
    </row>
    <row r="47" spans="1:12" ht="12.75">
      <c r="A47" s="239">
        <v>44</v>
      </c>
      <c r="B47" s="246" t="s">
        <v>867</v>
      </c>
      <c r="C47" s="246" t="s">
        <v>868</v>
      </c>
      <c r="D47" s="247" t="s">
        <v>869</v>
      </c>
      <c r="E47" s="247" t="s">
        <v>870</v>
      </c>
      <c r="F47" s="248"/>
      <c r="H47" s="249">
        <f t="shared" si="3"/>
        <v>9</v>
      </c>
      <c r="I47" s="246" t="s">
        <v>861</v>
      </c>
      <c r="J47" s="246" t="s">
        <v>862</v>
      </c>
      <c r="K47" s="247" t="s">
        <v>532</v>
      </c>
      <c r="L47" s="247" t="s">
        <v>532</v>
      </c>
    </row>
    <row r="48" spans="1:8" ht="12.75">
      <c r="A48" s="239">
        <v>45</v>
      </c>
      <c r="B48" s="246" t="s">
        <v>875</v>
      </c>
      <c r="C48" s="246" t="s">
        <v>876</v>
      </c>
      <c r="D48" s="247" t="s">
        <v>877</v>
      </c>
      <c r="E48" s="247" t="s">
        <v>878</v>
      </c>
      <c r="F48" s="248"/>
      <c r="H48" s="249">
        <f t="shared" si="3"/>
        <v>11</v>
      </c>
    </row>
    <row r="49" spans="1:8" ht="12.75">
      <c r="A49" s="239">
        <v>46</v>
      </c>
      <c r="B49" s="246" t="s">
        <v>881</v>
      </c>
      <c r="C49" s="246" t="s">
        <v>882</v>
      </c>
      <c r="D49" s="247" t="s">
        <v>883</v>
      </c>
      <c r="E49" s="247" t="s">
        <v>884</v>
      </c>
      <c r="F49" s="248"/>
      <c r="H49" s="249">
        <f t="shared" si="3"/>
        <v>8</v>
      </c>
    </row>
    <row r="50" spans="1:12" ht="12.75">
      <c r="A50" s="239">
        <v>47</v>
      </c>
      <c r="B50" s="246" t="s">
        <v>537</v>
      </c>
      <c r="C50" s="246" t="s">
        <v>538</v>
      </c>
      <c r="D50" s="247" t="s">
        <v>539</v>
      </c>
      <c r="E50" s="247" t="s">
        <v>540</v>
      </c>
      <c r="F50" s="248"/>
      <c r="H50" s="249">
        <f t="shared" si="3"/>
        <v>6</v>
      </c>
      <c r="I50" s="243" t="s">
        <v>533</v>
      </c>
      <c r="J50" s="243" t="s">
        <v>534</v>
      </c>
      <c r="K50" s="244" t="s">
        <v>532</v>
      </c>
      <c r="L50" s="244" t="s">
        <v>532</v>
      </c>
    </row>
    <row r="51" spans="1:8" ht="12.75">
      <c r="A51" s="239">
        <v>48</v>
      </c>
      <c r="B51" s="246" t="s">
        <v>544</v>
      </c>
      <c r="C51" s="246" t="s">
        <v>545</v>
      </c>
      <c r="D51" s="247" t="s">
        <v>546</v>
      </c>
      <c r="E51" s="247" t="s">
        <v>547</v>
      </c>
      <c r="F51" s="248"/>
      <c r="H51" s="249" t="e">
        <f>LEN(#REF!)</f>
        <v>#REF!</v>
      </c>
    </row>
    <row r="52" spans="1:8" ht="12.75">
      <c r="A52" s="239">
        <v>49</v>
      </c>
      <c r="B52" s="246" t="s">
        <v>551</v>
      </c>
      <c r="C52" s="246" t="s">
        <v>552</v>
      </c>
      <c r="D52" s="247" t="s">
        <v>553</v>
      </c>
      <c r="E52" s="247" t="s">
        <v>554</v>
      </c>
      <c r="F52" s="248"/>
      <c r="H52" s="249">
        <f>LEN(C47)</f>
        <v>4</v>
      </c>
    </row>
    <row r="53" spans="1:8" ht="12.75">
      <c r="A53" s="239">
        <v>50</v>
      </c>
      <c r="B53" s="246" t="s">
        <v>558</v>
      </c>
      <c r="C53" s="246" t="s">
        <v>559</v>
      </c>
      <c r="D53" s="247" t="s">
        <v>560</v>
      </c>
      <c r="E53" s="247" t="s">
        <v>561</v>
      </c>
      <c r="F53" s="248"/>
      <c r="H53" s="249">
        <f>LEN(C48)</f>
        <v>12</v>
      </c>
    </row>
    <row r="54" spans="1:8" ht="12.75">
      <c r="A54" s="239">
        <v>51</v>
      </c>
      <c r="B54" s="246" t="s">
        <v>565</v>
      </c>
      <c r="C54" s="246" t="s">
        <v>566</v>
      </c>
      <c r="D54" s="247" t="s">
        <v>567</v>
      </c>
      <c r="E54" s="247" t="s">
        <v>568</v>
      </c>
      <c r="F54" s="248"/>
      <c r="H54" s="249">
        <f>LEN(C49)</f>
        <v>7</v>
      </c>
    </row>
    <row r="55" spans="1:8" ht="12.75">
      <c r="A55" s="239">
        <v>52</v>
      </c>
      <c r="B55" s="246" t="s">
        <v>572</v>
      </c>
      <c r="C55" s="246" t="s">
        <v>573</v>
      </c>
      <c r="D55" s="247" t="s">
        <v>574</v>
      </c>
      <c r="E55" s="247" t="s">
        <v>575</v>
      </c>
      <c r="F55" s="248"/>
      <c r="H55" s="249" t="e">
        <f>LEN(#REF!)</f>
        <v>#REF!</v>
      </c>
    </row>
    <row r="56" spans="1:8" ht="12.75">
      <c r="A56" s="239">
        <v>53</v>
      </c>
      <c r="B56" s="246" t="s">
        <v>579</v>
      </c>
      <c r="C56" s="246" t="s">
        <v>580</v>
      </c>
      <c r="D56" s="247" t="s">
        <v>581</v>
      </c>
      <c r="E56" s="247" t="s">
        <v>582</v>
      </c>
      <c r="F56" s="248"/>
      <c r="H56" s="249">
        <f aca="true" t="shared" si="4" ref="H56:H62">LEN(C50)</f>
        <v>5</v>
      </c>
    </row>
    <row r="57" spans="1:12" ht="12.75">
      <c r="A57" s="239">
        <v>54</v>
      </c>
      <c r="B57" s="246" t="s">
        <v>591</v>
      </c>
      <c r="C57" s="246" t="s">
        <v>592</v>
      </c>
      <c r="D57" s="247" t="s">
        <v>593</v>
      </c>
      <c r="E57" s="247" t="s">
        <v>594</v>
      </c>
      <c r="F57" s="248"/>
      <c r="H57" s="249">
        <f t="shared" si="4"/>
        <v>8</v>
      </c>
      <c r="I57" s="246" t="s">
        <v>586</v>
      </c>
      <c r="J57" s="246" t="s">
        <v>587</v>
      </c>
      <c r="K57" s="247" t="s">
        <v>532</v>
      </c>
      <c r="L57" s="247" t="s">
        <v>532</v>
      </c>
    </row>
    <row r="58" spans="1:8" ht="12.75">
      <c r="A58" s="239">
        <v>55</v>
      </c>
      <c r="B58" s="246" t="s">
        <v>598</v>
      </c>
      <c r="C58" s="246" t="s">
        <v>599</v>
      </c>
      <c r="D58" s="247" t="s">
        <v>600</v>
      </c>
      <c r="E58" s="247" t="s">
        <v>601</v>
      </c>
      <c r="F58" s="248"/>
      <c r="H58" s="249">
        <f t="shared" si="4"/>
        <v>10</v>
      </c>
    </row>
    <row r="59" spans="1:8" ht="12.75">
      <c r="A59" s="239">
        <v>56</v>
      </c>
      <c r="B59" s="246" t="s">
        <v>605</v>
      </c>
      <c r="C59" s="246" t="s">
        <v>606</v>
      </c>
      <c r="D59" s="247" t="s">
        <v>607</v>
      </c>
      <c r="E59" s="247" t="s">
        <v>608</v>
      </c>
      <c r="F59" s="243"/>
      <c r="H59" s="249">
        <f t="shared" si="4"/>
        <v>5</v>
      </c>
    </row>
    <row r="60" spans="1:8" ht="12.75">
      <c r="A60" s="239">
        <v>57</v>
      </c>
      <c r="B60" s="246" t="s">
        <v>612</v>
      </c>
      <c r="C60" s="246" t="s">
        <v>613</v>
      </c>
      <c r="D60" s="247" t="s">
        <v>614</v>
      </c>
      <c r="E60" s="247" t="s">
        <v>615</v>
      </c>
      <c r="H60" s="249">
        <f t="shared" si="4"/>
        <v>4</v>
      </c>
    </row>
    <row r="61" spans="1:12" ht="12.75">
      <c r="A61" s="239">
        <v>58</v>
      </c>
      <c r="B61" s="246" t="s">
        <v>622</v>
      </c>
      <c r="C61" s="246" t="s">
        <v>623</v>
      </c>
      <c r="D61" s="247" t="s">
        <v>624</v>
      </c>
      <c r="E61" s="247" t="s">
        <v>625</v>
      </c>
      <c r="H61" s="249">
        <f t="shared" si="4"/>
        <v>7</v>
      </c>
      <c r="I61" s="246" t="s">
        <v>618</v>
      </c>
      <c r="J61" s="246" t="s">
        <v>619</v>
      </c>
      <c r="K61" s="247" t="s">
        <v>532</v>
      </c>
      <c r="L61" s="247" t="s">
        <v>532</v>
      </c>
    </row>
    <row r="62" spans="1:8" ht="12.75">
      <c r="A62" s="239">
        <v>59</v>
      </c>
      <c r="B62" s="246" t="s">
        <v>628</v>
      </c>
      <c r="C62" s="246" t="s">
        <v>629</v>
      </c>
      <c r="D62" s="247" t="s">
        <v>630</v>
      </c>
      <c r="E62" s="247" t="s">
        <v>631</v>
      </c>
      <c r="H62" s="249">
        <f t="shared" si="4"/>
        <v>14</v>
      </c>
    </row>
    <row r="63" spans="1:8" ht="12.75">
      <c r="A63" s="239">
        <v>60</v>
      </c>
      <c r="B63" s="246" t="s">
        <v>634</v>
      </c>
      <c r="C63" s="246" t="s">
        <v>635</v>
      </c>
      <c r="D63" s="247" t="s">
        <v>636</v>
      </c>
      <c r="E63" s="247" t="s">
        <v>637</v>
      </c>
      <c r="H63" s="249" t="e">
        <f>LEN(#REF!)</f>
        <v>#REF!</v>
      </c>
    </row>
    <row r="64" spans="1:8" ht="12.75">
      <c r="A64" s="239">
        <v>61</v>
      </c>
      <c r="B64" s="246" t="s">
        <v>640</v>
      </c>
      <c r="C64" s="246" t="s">
        <v>641</v>
      </c>
      <c r="D64" s="247" t="s">
        <v>642</v>
      </c>
      <c r="E64" s="247" t="s">
        <v>643</v>
      </c>
      <c r="H64" s="249">
        <f>LEN(C57)</f>
        <v>10</v>
      </c>
    </row>
    <row r="65" spans="1:8" ht="12.75">
      <c r="A65" s="239">
        <v>62</v>
      </c>
      <c r="B65" s="246" t="s">
        <v>647</v>
      </c>
      <c r="C65" s="246" t="s">
        <v>648</v>
      </c>
      <c r="D65" s="247" t="s">
        <v>649</v>
      </c>
      <c r="E65" s="247" t="s">
        <v>650</v>
      </c>
      <c r="H65" s="249">
        <f>LEN(C58)</f>
        <v>18</v>
      </c>
    </row>
    <row r="66" spans="1:12" ht="12.75">
      <c r="A66" s="239">
        <v>63</v>
      </c>
      <c r="B66" s="246" t="s">
        <v>661</v>
      </c>
      <c r="C66" s="246" t="s">
        <v>662</v>
      </c>
      <c r="D66" s="247" t="s">
        <v>663</v>
      </c>
      <c r="E66" s="247" t="s">
        <v>664</v>
      </c>
      <c r="H66" s="249">
        <f>LEN(C59)</f>
        <v>7</v>
      </c>
      <c r="I66" s="246" t="s">
        <v>655</v>
      </c>
      <c r="J66" s="246" t="s">
        <v>656</v>
      </c>
      <c r="K66" s="247" t="s">
        <v>532</v>
      </c>
      <c r="L66" s="247" t="s">
        <v>532</v>
      </c>
    </row>
    <row r="67" spans="1:8" ht="12.75">
      <c r="A67" s="239">
        <v>64</v>
      </c>
      <c r="B67" s="246" t="s">
        <v>669</v>
      </c>
      <c r="C67" s="246" t="s">
        <v>670</v>
      </c>
      <c r="D67" s="247" t="s">
        <v>671</v>
      </c>
      <c r="E67" s="247" t="s">
        <v>672</v>
      </c>
      <c r="H67" s="249">
        <f>LEN(C60)</f>
        <v>6</v>
      </c>
    </row>
    <row r="68" spans="1:8" ht="12.75">
      <c r="A68" s="239">
        <v>65</v>
      </c>
      <c r="B68" s="246" t="s">
        <v>677</v>
      </c>
      <c r="C68" s="246" t="s">
        <v>678</v>
      </c>
      <c r="D68" s="247" t="s">
        <v>679</v>
      </c>
      <c r="E68" s="247" t="s">
        <v>680</v>
      </c>
      <c r="H68" s="249" t="e">
        <f>LEN(#REF!)</f>
        <v>#REF!</v>
      </c>
    </row>
    <row r="69" spans="1:8" ht="12.75">
      <c r="A69" s="239">
        <v>66</v>
      </c>
      <c r="B69" s="246" t="s">
        <v>685</v>
      </c>
      <c r="C69" s="246" t="s">
        <v>686</v>
      </c>
      <c r="D69" s="247" t="s">
        <v>687</v>
      </c>
      <c r="E69" s="247" t="s">
        <v>688</v>
      </c>
      <c r="H69" s="249">
        <f>LEN(C61)</f>
        <v>14</v>
      </c>
    </row>
    <row r="70" spans="1:8" ht="12.75">
      <c r="A70" s="239">
        <v>67</v>
      </c>
      <c r="B70" s="246" t="s">
        <v>693</v>
      </c>
      <c r="C70" s="246" t="s">
        <v>694</v>
      </c>
      <c r="D70" s="247" t="s">
        <v>532</v>
      </c>
      <c r="E70" s="247" t="s">
        <v>532</v>
      </c>
      <c r="H70" s="249">
        <f>LEN(C62)</f>
        <v>5</v>
      </c>
    </row>
    <row r="71" spans="1:8" ht="12.75">
      <c r="A71" s="239">
        <v>68</v>
      </c>
      <c r="B71" s="246" t="s">
        <v>699</v>
      </c>
      <c r="C71" s="246" t="s">
        <v>700</v>
      </c>
      <c r="D71" s="247" t="s">
        <v>701</v>
      </c>
      <c r="E71" s="247" t="s">
        <v>702</v>
      </c>
      <c r="H71" s="249">
        <f>LEN(C63)</f>
        <v>6</v>
      </c>
    </row>
    <row r="72" spans="1:8" ht="12.75">
      <c r="A72" s="239">
        <v>69</v>
      </c>
      <c r="B72" s="246" t="s">
        <v>707</v>
      </c>
      <c r="C72" s="246" t="s">
        <v>708</v>
      </c>
      <c r="D72" s="247" t="s">
        <v>709</v>
      </c>
      <c r="E72" s="247" t="s">
        <v>710</v>
      </c>
      <c r="H72" s="249">
        <f>LEN(C64)</f>
        <v>19</v>
      </c>
    </row>
    <row r="73" spans="1:8" ht="12.75">
      <c r="A73" s="239">
        <v>70</v>
      </c>
      <c r="B73" s="246" t="s">
        <v>715</v>
      </c>
      <c r="C73" s="246" t="s">
        <v>716</v>
      </c>
      <c r="D73" s="247" t="s">
        <v>717</v>
      </c>
      <c r="E73" s="247" t="s">
        <v>718</v>
      </c>
      <c r="H73" s="249">
        <f>LEN(C65)</f>
        <v>7</v>
      </c>
    </row>
    <row r="74" spans="1:8" ht="12.75">
      <c r="A74" s="239">
        <v>71</v>
      </c>
      <c r="B74" s="246" t="s">
        <v>723</v>
      </c>
      <c r="C74" s="246" t="s">
        <v>724</v>
      </c>
      <c r="D74" s="247" t="s">
        <v>725</v>
      </c>
      <c r="E74" s="247" t="s">
        <v>726</v>
      </c>
      <c r="H74" s="249" t="e">
        <f>LEN(#REF!)</f>
        <v>#REF!</v>
      </c>
    </row>
    <row r="75" spans="1:8" ht="12.75">
      <c r="A75" s="239">
        <v>72</v>
      </c>
      <c r="B75" s="246" t="s">
        <v>731</v>
      </c>
      <c r="C75" s="246" t="s">
        <v>732</v>
      </c>
      <c r="D75" s="247" t="s">
        <v>733</v>
      </c>
      <c r="E75" s="247" t="s">
        <v>734</v>
      </c>
      <c r="H75" s="249">
        <f aca="true" t="shared" si="5" ref="H75:H110">LEN(C66)</f>
        <v>7</v>
      </c>
    </row>
    <row r="76" spans="1:8" ht="12.75">
      <c r="A76" s="239">
        <v>73</v>
      </c>
      <c r="B76" s="246" t="s">
        <v>739</v>
      </c>
      <c r="C76" s="246" t="s">
        <v>740</v>
      </c>
      <c r="D76" s="247" t="s">
        <v>532</v>
      </c>
      <c r="E76" s="247" t="s">
        <v>532</v>
      </c>
      <c r="H76" s="249">
        <f t="shared" si="5"/>
        <v>9</v>
      </c>
    </row>
    <row r="77" spans="1:8" ht="12.75">
      <c r="A77" s="239">
        <v>74</v>
      </c>
      <c r="B77" s="246" t="s">
        <v>743</v>
      </c>
      <c r="C77" s="246" t="s">
        <v>744</v>
      </c>
      <c r="D77" s="247" t="s">
        <v>745</v>
      </c>
      <c r="E77" s="247" t="s">
        <v>746</v>
      </c>
      <c r="H77" s="249">
        <f t="shared" si="5"/>
        <v>7</v>
      </c>
    </row>
    <row r="78" spans="1:8" ht="12.75">
      <c r="A78" s="239">
        <v>75</v>
      </c>
      <c r="B78" s="246" t="s">
        <v>751</v>
      </c>
      <c r="C78" s="246" t="s">
        <v>752</v>
      </c>
      <c r="D78" s="247" t="s">
        <v>753</v>
      </c>
      <c r="E78" s="247" t="s">
        <v>754</v>
      </c>
      <c r="H78" s="249">
        <f t="shared" si="5"/>
        <v>15</v>
      </c>
    </row>
    <row r="79" spans="1:8" ht="12.75">
      <c r="A79" s="239">
        <v>76</v>
      </c>
      <c r="B79" s="246" t="s">
        <v>759</v>
      </c>
      <c r="C79" s="246" t="s">
        <v>760</v>
      </c>
      <c r="D79" s="247" t="s">
        <v>761</v>
      </c>
      <c r="E79" s="247" t="s">
        <v>762</v>
      </c>
      <c r="H79" s="249">
        <f t="shared" si="5"/>
        <v>14</v>
      </c>
    </row>
    <row r="80" spans="1:8" ht="12.75">
      <c r="A80" s="239">
        <v>77</v>
      </c>
      <c r="B80" s="246" t="s">
        <v>767</v>
      </c>
      <c r="C80" s="246" t="s">
        <v>768</v>
      </c>
      <c r="D80" s="247" t="s">
        <v>769</v>
      </c>
      <c r="E80" s="247" t="s">
        <v>770</v>
      </c>
      <c r="H80" s="249">
        <f t="shared" si="5"/>
        <v>14</v>
      </c>
    </row>
    <row r="81" spans="1:8" ht="12.75">
      <c r="A81" s="239">
        <v>78</v>
      </c>
      <c r="B81" s="246" t="s">
        <v>775</v>
      </c>
      <c r="C81" s="246" t="s">
        <v>776</v>
      </c>
      <c r="D81" s="247" t="s">
        <v>777</v>
      </c>
      <c r="E81" s="247" t="s">
        <v>778</v>
      </c>
      <c r="H81" s="249">
        <f t="shared" si="5"/>
        <v>7</v>
      </c>
    </row>
    <row r="82" spans="1:8" ht="12.75">
      <c r="A82" s="239">
        <v>79</v>
      </c>
      <c r="B82" s="246" t="s">
        <v>783</v>
      </c>
      <c r="C82" s="246" t="s">
        <v>784</v>
      </c>
      <c r="D82" s="247" t="s">
        <v>785</v>
      </c>
      <c r="E82" s="247" t="s">
        <v>786</v>
      </c>
      <c r="H82" s="249">
        <f t="shared" si="5"/>
        <v>9</v>
      </c>
    </row>
    <row r="83" spans="1:8" ht="12.75">
      <c r="A83" s="239">
        <v>80</v>
      </c>
      <c r="B83" s="246" t="s">
        <v>791</v>
      </c>
      <c r="C83" s="246" t="s">
        <v>792</v>
      </c>
      <c r="D83" s="247" t="s">
        <v>793</v>
      </c>
      <c r="E83" s="247" t="s">
        <v>794</v>
      </c>
      <c r="H83" s="249">
        <f t="shared" si="5"/>
        <v>6</v>
      </c>
    </row>
    <row r="84" spans="1:8" ht="12.75">
      <c r="A84" s="239">
        <v>81</v>
      </c>
      <c r="B84" s="246" t="s">
        <v>799</v>
      </c>
      <c r="C84" s="246" t="s">
        <v>800</v>
      </c>
      <c r="D84" s="247" t="s">
        <v>532</v>
      </c>
      <c r="E84" s="247" t="s">
        <v>532</v>
      </c>
      <c r="H84" s="249">
        <f t="shared" si="5"/>
        <v>16</v>
      </c>
    </row>
    <row r="85" spans="1:8" ht="12.75">
      <c r="A85" s="239">
        <v>82</v>
      </c>
      <c r="B85" s="246" t="s">
        <v>803</v>
      </c>
      <c r="C85" s="246" t="s">
        <v>804</v>
      </c>
      <c r="D85" s="247" t="s">
        <v>805</v>
      </c>
      <c r="E85" s="247" t="s">
        <v>806</v>
      </c>
      <c r="H85" s="249">
        <f t="shared" si="5"/>
        <v>13</v>
      </c>
    </row>
    <row r="86" spans="1:8" ht="12.75">
      <c r="A86" s="239">
        <v>83</v>
      </c>
      <c r="B86" s="246" t="s">
        <v>811</v>
      </c>
      <c r="C86" s="246" t="s">
        <v>812</v>
      </c>
      <c r="D86" s="247" t="s">
        <v>813</v>
      </c>
      <c r="E86" s="247" t="s">
        <v>814</v>
      </c>
      <c r="H86" s="249">
        <f t="shared" si="5"/>
        <v>7</v>
      </c>
    </row>
    <row r="87" spans="1:8" ht="12.75">
      <c r="A87" s="239">
        <v>84</v>
      </c>
      <c r="B87" s="246" t="s">
        <v>819</v>
      </c>
      <c r="C87" s="246" t="s">
        <v>820</v>
      </c>
      <c r="D87" s="247" t="s">
        <v>821</v>
      </c>
      <c r="E87" s="247" t="s">
        <v>822</v>
      </c>
      <c r="H87" s="249">
        <f t="shared" si="5"/>
        <v>10</v>
      </c>
    </row>
    <row r="88" spans="1:8" ht="12.75">
      <c r="A88" s="239">
        <v>85</v>
      </c>
      <c r="B88" s="246" t="s">
        <v>827</v>
      </c>
      <c r="C88" s="246" t="s">
        <v>828</v>
      </c>
      <c r="D88" s="247" t="s">
        <v>829</v>
      </c>
      <c r="E88" s="247" t="s">
        <v>830</v>
      </c>
      <c r="H88" s="249">
        <f t="shared" si="5"/>
        <v>11</v>
      </c>
    </row>
    <row r="89" spans="1:8" ht="12.75">
      <c r="A89" s="239">
        <v>86</v>
      </c>
      <c r="B89" s="246" t="s">
        <v>835</v>
      </c>
      <c r="C89" s="246" t="s">
        <v>836</v>
      </c>
      <c r="D89" s="247" t="s">
        <v>837</v>
      </c>
      <c r="E89" s="247" t="s">
        <v>838</v>
      </c>
      <c r="H89" s="249">
        <f t="shared" si="5"/>
        <v>7</v>
      </c>
    </row>
    <row r="90" spans="1:8" ht="12.75">
      <c r="A90" s="239">
        <v>87</v>
      </c>
      <c r="B90" s="246" t="s">
        <v>843</v>
      </c>
      <c r="C90" s="246" t="s">
        <v>844</v>
      </c>
      <c r="D90" s="247" t="s">
        <v>532</v>
      </c>
      <c r="E90" s="247" t="s">
        <v>532</v>
      </c>
      <c r="H90" s="249">
        <f t="shared" si="5"/>
        <v>7</v>
      </c>
    </row>
    <row r="91" spans="1:8" ht="12.75">
      <c r="A91" s="239">
        <v>88</v>
      </c>
      <c r="B91" s="246" t="s">
        <v>849</v>
      </c>
      <c r="C91" s="246" t="s">
        <v>850</v>
      </c>
      <c r="D91" s="247" t="s">
        <v>851</v>
      </c>
      <c r="E91" s="247" t="s">
        <v>852</v>
      </c>
      <c r="H91" s="249">
        <f t="shared" si="5"/>
        <v>6</v>
      </c>
    </row>
    <row r="92" spans="1:8" ht="12.75">
      <c r="A92" s="239">
        <v>89</v>
      </c>
      <c r="B92" s="246" t="s">
        <v>857</v>
      </c>
      <c r="C92" s="246" t="s">
        <v>858</v>
      </c>
      <c r="D92" s="247" t="s">
        <v>859</v>
      </c>
      <c r="E92" s="247" t="s">
        <v>860</v>
      </c>
      <c r="H92" s="249">
        <f t="shared" si="5"/>
        <v>6</v>
      </c>
    </row>
    <row r="93" spans="1:8" ht="12.75">
      <c r="A93" s="239">
        <v>90</v>
      </c>
      <c r="B93" s="246" t="s">
        <v>863</v>
      </c>
      <c r="C93" s="246" t="s">
        <v>864</v>
      </c>
      <c r="D93" s="247" t="s">
        <v>865</v>
      </c>
      <c r="E93" s="247" t="s">
        <v>866</v>
      </c>
      <c r="H93" s="249">
        <f t="shared" si="5"/>
        <v>14</v>
      </c>
    </row>
    <row r="94" spans="1:8" ht="12.75">
      <c r="A94" s="239">
        <v>91</v>
      </c>
      <c r="B94" s="246" t="s">
        <v>871</v>
      </c>
      <c r="C94" s="246" t="s">
        <v>872</v>
      </c>
      <c r="D94" s="247" t="s">
        <v>873</v>
      </c>
      <c r="E94" s="247" t="s">
        <v>874</v>
      </c>
      <c r="H94" s="249">
        <f t="shared" si="5"/>
        <v>7</v>
      </c>
    </row>
    <row r="95" spans="1:8" ht="12.75">
      <c r="A95" s="239">
        <v>92</v>
      </c>
      <c r="B95" s="246" t="s">
        <v>879</v>
      </c>
      <c r="C95" s="246" t="s">
        <v>880</v>
      </c>
      <c r="D95" s="247" t="s">
        <v>532</v>
      </c>
      <c r="E95" s="247" t="s">
        <v>532</v>
      </c>
      <c r="H95" s="249">
        <f t="shared" si="5"/>
        <v>7</v>
      </c>
    </row>
    <row r="96" spans="1:8" ht="12.75">
      <c r="A96" s="239">
        <v>93</v>
      </c>
      <c r="B96" s="246" t="s">
        <v>885</v>
      </c>
      <c r="C96" s="246" t="s">
        <v>886</v>
      </c>
      <c r="D96" s="247" t="s">
        <v>887</v>
      </c>
      <c r="E96" s="247" t="s">
        <v>888</v>
      </c>
      <c r="H96" s="249">
        <f t="shared" si="5"/>
        <v>9</v>
      </c>
    </row>
    <row r="97" spans="1:8" ht="12.75">
      <c r="A97" s="239">
        <v>94</v>
      </c>
      <c r="B97" s="246" t="s">
        <v>889</v>
      </c>
      <c r="C97" s="246" t="s">
        <v>890</v>
      </c>
      <c r="D97" s="247" t="s">
        <v>891</v>
      </c>
      <c r="E97" s="247" t="s">
        <v>892</v>
      </c>
      <c r="H97" s="249">
        <f t="shared" si="5"/>
        <v>6</v>
      </c>
    </row>
    <row r="98" spans="1:8" ht="12.75">
      <c r="A98" s="239">
        <v>95</v>
      </c>
      <c r="B98" s="246" t="s">
        <v>893</v>
      </c>
      <c r="C98" s="246" t="s">
        <v>894</v>
      </c>
      <c r="D98" s="247" t="s">
        <v>895</v>
      </c>
      <c r="E98" s="247" t="s">
        <v>896</v>
      </c>
      <c r="H98" s="249">
        <f t="shared" si="5"/>
        <v>7</v>
      </c>
    </row>
    <row r="99" spans="1:8" ht="12.75">
      <c r="A99" s="239">
        <v>96</v>
      </c>
      <c r="B99" s="246" t="s">
        <v>897</v>
      </c>
      <c r="C99" s="246" t="s">
        <v>898</v>
      </c>
      <c r="D99" s="247" t="s">
        <v>899</v>
      </c>
      <c r="E99" s="247" t="s">
        <v>900</v>
      </c>
      <c r="H99" s="249">
        <f t="shared" si="5"/>
        <v>12</v>
      </c>
    </row>
    <row r="100" spans="1:8" ht="12.75">
      <c r="A100" s="239">
        <v>97</v>
      </c>
      <c r="B100" s="246" t="s">
        <v>901</v>
      </c>
      <c r="C100" s="246" t="s">
        <v>902</v>
      </c>
      <c r="D100" s="247" t="s">
        <v>903</v>
      </c>
      <c r="E100" s="247" t="s">
        <v>904</v>
      </c>
      <c r="H100" s="249">
        <f t="shared" si="5"/>
        <v>8</v>
      </c>
    </row>
    <row r="101" spans="1:8" ht="12.75">
      <c r="A101" s="239">
        <v>98</v>
      </c>
      <c r="B101" s="246" t="s">
        <v>905</v>
      </c>
      <c r="C101" s="246" t="s">
        <v>906</v>
      </c>
      <c r="D101" s="247" t="s">
        <v>907</v>
      </c>
      <c r="E101" s="247" t="s">
        <v>908</v>
      </c>
      <c r="H101" s="249">
        <f t="shared" si="5"/>
        <v>16</v>
      </c>
    </row>
    <row r="102" spans="1:8" ht="12.75">
      <c r="A102" s="239">
        <v>99</v>
      </c>
      <c r="H102" s="249">
        <f t="shared" si="5"/>
        <v>6</v>
      </c>
    </row>
    <row r="103" spans="1:8" ht="12.75">
      <c r="A103" s="239">
        <v>100</v>
      </c>
      <c r="H103" s="249">
        <f t="shared" si="5"/>
        <v>4</v>
      </c>
    </row>
    <row r="104" spans="1:8" ht="12.75">
      <c r="A104" s="239">
        <v>101</v>
      </c>
      <c r="H104" s="249">
        <f t="shared" si="5"/>
        <v>14</v>
      </c>
    </row>
    <row r="105" spans="1:8" ht="12.75">
      <c r="A105" s="239">
        <v>102</v>
      </c>
      <c r="H105" s="249">
        <f t="shared" si="5"/>
        <v>7</v>
      </c>
    </row>
    <row r="106" spans="1:8" ht="12.75">
      <c r="A106" s="239">
        <v>103</v>
      </c>
      <c r="H106" s="249">
        <f t="shared" si="5"/>
        <v>13</v>
      </c>
    </row>
    <row r="107" spans="1:8" ht="12.75">
      <c r="A107" s="239">
        <v>104</v>
      </c>
      <c r="H107" s="249">
        <f t="shared" si="5"/>
        <v>7</v>
      </c>
    </row>
    <row r="108" spans="1:8" ht="12.75">
      <c r="A108" s="239">
        <v>105</v>
      </c>
      <c r="H108" s="249">
        <f t="shared" si="5"/>
        <v>10</v>
      </c>
    </row>
    <row r="109" spans="1:8" ht="12.75">
      <c r="A109" s="239">
        <v>106</v>
      </c>
      <c r="H109" s="249">
        <f t="shared" si="5"/>
        <v>5</v>
      </c>
    </row>
    <row r="110" spans="1:8" ht="12.75">
      <c r="A110" s="239">
        <v>107</v>
      </c>
      <c r="H110" s="249">
        <f t="shared" si="5"/>
        <v>13</v>
      </c>
    </row>
  </sheetData>
  <printOptions/>
  <pageMargins left="0.84" right="0.44" top="0.76" bottom="0.44"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List4"/>
  <dimension ref="A1:H24"/>
  <sheetViews>
    <sheetView workbookViewId="0" topLeftCell="A1">
      <selection activeCell="B1" sqref="B1:I16384"/>
    </sheetView>
  </sheetViews>
  <sheetFormatPr defaultColWidth="9.00390625" defaultRowHeight="12.75"/>
  <cols>
    <col min="1" max="1" width="6.75390625" style="289" customWidth="1"/>
    <col min="2" max="2" width="8.375" style="289" hidden="1" customWidth="1"/>
    <col min="3" max="3" width="7.375" style="289" hidden="1" customWidth="1"/>
    <col min="4" max="4" width="6.75390625" style="289" hidden="1" customWidth="1"/>
    <col min="5" max="5" width="6.375" style="289" hidden="1" customWidth="1"/>
    <col min="6" max="6" width="6.875" style="289" hidden="1" customWidth="1"/>
    <col min="7" max="7" width="4.375" style="289" hidden="1" customWidth="1"/>
    <col min="8" max="8" width="3.375" style="289" hidden="1" customWidth="1"/>
    <col min="9" max="9" width="0" style="289" hidden="1" customWidth="1"/>
    <col min="10" max="16384" width="9.125" style="289" customWidth="1"/>
  </cols>
  <sheetData>
    <row r="1" spans="1:4" ht="12.75">
      <c r="A1" s="281">
        <v>9</v>
      </c>
      <c r="B1" s="281">
        <v>9</v>
      </c>
      <c r="C1" s="281">
        <v>9</v>
      </c>
      <c r="D1" s="281">
        <v>3</v>
      </c>
    </row>
    <row r="2" spans="1:4" ht="12.75">
      <c r="A2" s="281"/>
      <c r="B2" s="281"/>
      <c r="C2" s="281"/>
      <c r="D2" s="281"/>
    </row>
    <row r="3" spans="1:8" ht="12.75">
      <c r="A3" s="281"/>
      <c r="B3" s="281" t="s">
        <v>523</v>
      </c>
      <c r="C3" s="281">
        <v>1</v>
      </c>
      <c r="D3" s="281"/>
      <c r="H3" s="289" t="s">
        <v>524</v>
      </c>
    </row>
    <row r="4" spans="2:8" ht="12.75">
      <c r="B4" s="422" t="s">
        <v>272</v>
      </c>
      <c r="H4" s="422" t="s">
        <v>290</v>
      </c>
    </row>
    <row r="5" spans="2:8" ht="12.75">
      <c r="B5" s="422" t="s">
        <v>273</v>
      </c>
      <c r="H5" s="422" t="s">
        <v>291</v>
      </c>
    </row>
    <row r="6" spans="2:8" ht="12.75">
      <c r="B6" s="422" t="s">
        <v>274</v>
      </c>
      <c r="H6" s="422" t="s">
        <v>292</v>
      </c>
    </row>
    <row r="7" spans="2:8" ht="12.75">
      <c r="B7" s="422" t="s">
        <v>275</v>
      </c>
      <c r="H7" s="422" t="s">
        <v>293</v>
      </c>
    </row>
    <row r="8" spans="2:8" ht="12.75">
      <c r="B8" s="422" t="s">
        <v>276</v>
      </c>
      <c r="H8" s="422" t="s">
        <v>294</v>
      </c>
    </row>
    <row r="9" spans="2:8" ht="12.75">
      <c r="B9" s="422" t="s">
        <v>277</v>
      </c>
      <c r="H9" s="422" t="s">
        <v>295</v>
      </c>
    </row>
    <row r="10" spans="2:8" ht="12.75">
      <c r="B10" s="422" t="s">
        <v>278</v>
      </c>
      <c r="H10" s="422" t="s">
        <v>296</v>
      </c>
    </row>
    <row r="11" spans="2:8" ht="12.75">
      <c r="B11" s="422" t="s">
        <v>279</v>
      </c>
      <c r="H11" s="422" t="s">
        <v>297</v>
      </c>
    </row>
    <row r="12" spans="2:8" ht="12.75">
      <c r="B12" s="422" t="s">
        <v>280</v>
      </c>
      <c r="H12" s="422" t="s">
        <v>298</v>
      </c>
    </row>
    <row r="15" ht="12.75">
      <c r="B15" s="289" t="s">
        <v>525</v>
      </c>
    </row>
    <row r="16" ht="12.75">
      <c r="B16" s="422" t="s">
        <v>281</v>
      </c>
    </row>
    <row r="17" ht="12.75">
      <c r="B17" s="422" t="s">
        <v>282</v>
      </c>
    </row>
    <row r="18" ht="12.75">
      <c r="B18" s="422" t="s">
        <v>283</v>
      </c>
    </row>
    <row r="19" ht="12.75">
      <c r="B19" s="422" t="s">
        <v>284</v>
      </c>
    </row>
    <row r="20" ht="12.75">
      <c r="B20" s="422" t="s">
        <v>285</v>
      </c>
    </row>
    <row r="21" ht="12.75">
      <c r="B21" s="422" t="s">
        <v>286</v>
      </c>
    </row>
    <row r="22" ht="12.75">
      <c r="B22" s="422" t="s">
        <v>287</v>
      </c>
    </row>
    <row r="23" ht="12.75">
      <c r="B23" s="422" t="s">
        <v>288</v>
      </c>
    </row>
    <row r="24" ht="12.75">
      <c r="B24" s="422" t="s">
        <v>289</v>
      </c>
    </row>
  </sheetData>
  <sheetProtection password="CF44" sheet="1" objects="1" scenarios="1"/>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workbookViewId="0" topLeftCell="A5">
      <selection activeCell="N17" sqref="N17"/>
    </sheetView>
  </sheetViews>
  <sheetFormatPr defaultColWidth="9.00390625" defaultRowHeight="12.75"/>
  <cols>
    <col min="1" max="1" width="9.125" style="425" customWidth="1"/>
    <col min="2" max="2" width="22.875" style="425" hidden="1" customWidth="1"/>
    <col min="3" max="3" width="11.375" style="425" hidden="1" customWidth="1"/>
    <col min="4" max="4" width="13.625" style="425" hidden="1" customWidth="1"/>
    <col min="5" max="5" width="0" style="425" hidden="1" customWidth="1"/>
    <col min="6" max="7" width="11.375" style="425" hidden="1" customWidth="1"/>
    <col min="8" max="8" width="11.375" style="426" hidden="1" customWidth="1"/>
    <col min="9" max="9" width="11.75390625" style="425" hidden="1" customWidth="1"/>
    <col min="10" max="10" width="15.00390625" style="425" hidden="1" customWidth="1"/>
    <col min="11" max="11" width="9.125" style="425" customWidth="1"/>
    <col min="12" max="12" width="11.00390625" style="425" bestFit="1" customWidth="1"/>
    <col min="13" max="16384" width="9.125" style="425" customWidth="1"/>
  </cols>
  <sheetData>
    <row r="1" spans="1:8" ht="12.75">
      <c r="A1" s="424" t="s">
        <v>1008</v>
      </c>
      <c r="H1" s="426" t="s">
        <v>1009</v>
      </c>
    </row>
    <row r="2" ht="12.75">
      <c r="A2" s="427"/>
    </row>
    <row r="3" spans="1:8" ht="12.75">
      <c r="A3" s="427" t="s">
        <v>1010</v>
      </c>
      <c r="H3" s="426" t="s">
        <v>1011</v>
      </c>
    </row>
    <row r="4" spans="1:8" ht="12.75">
      <c r="A4" s="427" t="s">
        <v>1012</v>
      </c>
      <c r="H4" s="426" t="s">
        <v>1013</v>
      </c>
    </row>
    <row r="5" ht="12.75">
      <c r="A5" s="427" t="s">
        <v>1014</v>
      </c>
    </row>
    <row r="6" ht="12.75">
      <c r="A6" s="427" t="s">
        <v>1015</v>
      </c>
    </row>
    <row r="7" ht="12.75">
      <c r="A7" s="427" t="s">
        <v>1016</v>
      </c>
    </row>
    <row r="8" spans="1:12" ht="12.75">
      <c r="A8" s="427" t="s">
        <v>1017</v>
      </c>
      <c r="J8" s="428">
        <v>5702011414</v>
      </c>
      <c r="L8" s="425">
        <f>J8/2</f>
        <v>2851005707</v>
      </c>
    </row>
    <row r="9" ht="12.75">
      <c r="H9" s="426">
        <f>VALUE(MID(J8,1,1))+VALUE(MID(J8,2,1))+VALUE(MID(J8,3,1))+VALUE(MID(J8,4,1))+VALUE(MID(J8,5,1))+VALUE(MID(J8,6,1))+VALUE(MID(J8,7,1))+VALUE(MID(J8,8,1))+VALUE(MID(J8,9,1))+VALUE(MID(J8,10,1))</f>
        <v>25</v>
      </c>
    </row>
    <row r="10" spans="10:12" ht="12.75">
      <c r="J10" s="425">
        <f>LEN(J8)</f>
        <v>10</v>
      </c>
      <c r="L10" s="425">
        <v>13</v>
      </c>
    </row>
    <row r="11" spans="8:12" ht="12.75">
      <c r="H11" s="426" t="e">
        <f>VALUE(MID(J10,1,1))+VALUE(MID(J10,2,1))+VALUE(MID(J10,3,1))+VALUE(MID(J10,4,1))+VALUE(MID(J10,5,1))+VALUE(MID(J10,6,1))+VALUE(MID(J10,7,1))+VALUE(MID(J10,8,1))+VALUE(MID(J10,9,1))+VALUE(MID(J10,10,1))+VALUE(MID(J10,11,1))+VALUE(MID(J10,12,1))</f>
        <v>#VALUE!</v>
      </c>
      <c r="J11" s="426"/>
      <c r="L11" s="425">
        <v>4</v>
      </c>
    </row>
    <row r="12" spans="3:12" ht="12.75">
      <c r="C12" s="425">
        <f>'80'!B12</f>
        <v>0</v>
      </c>
      <c r="L12" s="425">
        <v>4</v>
      </c>
    </row>
    <row r="13" spans="6:12" ht="12.75">
      <c r="F13" s="429">
        <f>IF($C$15=7,CONCATENATE("0",C12),IF($C$15=6,CONCATENATE("00",C12),IF($C$15=5,CONCATENATE("000",C12),IF($C$15=4,CONCATENATE("0000",C12),IF($C$15=3,CONCATENATE("00000",C12),C12)))))</f>
        <v>0</v>
      </c>
      <c r="L13" s="425">
        <v>4</v>
      </c>
    </row>
    <row r="14" ht="12.75">
      <c r="L14" s="425">
        <v>4</v>
      </c>
    </row>
    <row r="15" spans="3:12" ht="12.75">
      <c r="C15" s="425">
        <f>LEN(C12)</f>
        <v>1</v>
      </c>
      <c r="F15" s="425">
        <f>LEN(F13)</f>
        <v>1</v>
      </c>
      <c r="L15" s="425">
        <v>9</v>
      </c>
    </row>
    <row r="17" spans="2:14" ht="12.75">
      <c r="B17" s="430"/>
      <c r="D17" s="427"/>
      <c r="E17" s="427"/>
      <c r="F17" s="427">
        <f>VALUE(MID(F13,1,1))</f>
        <v>0</v>
      </c>
      <c r="G17" s="427">
        <f>F17*8</f>
        <v>0</v>
      </c>
      <c r="H17" s="427">
        <f>F17*8</f>
        <v>0</v>
      </c>
      <c r="I17" s="427"/>
      <c r="L17" s="425">
        <f>SUM(L10:L16)</f>
        <v>38</v>
      </c>
      <c r="N17" s="425">
        <f>H9/11</f>
        <v>2.272727272727273</v>
      </c>
    </row>
    <row r="18" spans="4:9" ht="12.75">
      <c r="D18" s="427"/>
      <c r="E18" s="427"/>
      <c r="F18" s="427" t="e">
        <f>VALUE(MID(F13,2,1))</f>
        <v>#VALUE!</v>
      </c>
      <c r="G18" s="427" t="e">
        <f>F18*7</f>
        <v>#VALUE!</v>
      </c>
      <c r="H18" s="427" t="e">
        <f>F18</f>
        <v>#VALUE!</v>
      </c>
      <c r="I18" s="427"/>
    </row>
    <row r="19" spans="4:9" ht="12.75">
      <c r="D19" s="427"/>
      <c r="E19" s="427"/>
      <c r="F19" s="427" t="e">
        <f>VALUE(MID(F13,3,1))</f>
        <v>#VALUE!</v>
      </c>
      <c r="G19" s="427" t="e">
        <f>F19*6</f>
        <v>#VALUE!</v>
      </c>
      <c r="H19" s="427" t="e">
        <f>F19*8</f>
        <v>#VALUE!</v>
      </c>
      <c r="I19" s="427"/>
    </row>
    <row r="20" spans="4:9" ht="12.75">
      <c r="D20" s="427"/>
      <c r="E20" s="427"/>
      <c r="F20" s="427" t="e">
        <f>VALUE(MID(F13,4,1))</f>
        <v>#VALUE!</v>
      </c>
      <c r="G20" s="427" t="e">
        <f>F20*5</f>
        <v>#VALUE!</v>
      </c>
      <c r="H20" s="427" t="e">
        <f>F20*8</f>
        <v>#VALUE!</v>
      </c>
      <c r="I20" s="427"/>
    </row>
    <row r="21" spans="4:9" ht="12.75">
      <c r="D21" s="431" t="e">
        <f>IF(F28=F25,"OK","OPRAVTE IČO !!!")</f>
        <v>#VALUE!</v>
      </c>
      <c r="E21" s="427"/>
      <c r="F21" s="427" t="e">
        <f>VALUE(MID(F13,5,1))</f>
        <v>#VALUE!</v>
      </c>
      <c r="G21" s="427" t="e">
        <f>F21*4</f>
        <v>#VALUE!</v>
      </c>
      <c r="H21" s="427" t="e">
        <f>F21*8</f>
        <v>#VALUE!</v>
      </c>
      <c r="I21" s="427"/>
    </row>
    <row r="22" spans="4:9" ht="12.75">
      <c r="D22" s="427"/>
      <c r="E22" s="427"/>
      <c r="F22" s="427" t="e">
        <f>VALUE(MID(F13,6,1))</f>
        <v>#VALUE!</v>
      </c>
      <c r="G22" s="427" t="e">
        <f>F22*3</f>
        <v>#VALUE!</v>
      </c>
      <c r="H22" s="427" t="e">
        <f>F22*8</f>
        <v>#VALUE!</v>
      </c>
      <c r="I22" s="427"/>
    </row>
    <row r="23" spans="4:9" ht="12.75">
      <c r="D23" s="427"/>
      <c r="E23" s="427"/>
      <c r="F23" s="427" t="e">
        <f>VALUE(MID(F13,7,1))</f>
        <v>#VALUE!</v>
      </c>
      <c r="G23" s="427" t="e">
        <f>F23*2</f>
        <v>#VALUE!</v>
      </c>
      <c r="H23" s="427" t="e">
        <f>F23*8</f>
        <v>#VALUE!</v>
      </c>
      <c r="I23" s="427"/>
    </row>
    <row r="24" spans="4:9" ht="12.75">
      <c r="D24" s="427"/>
      <c r="E24" s="427"/>
      <c r="F24" s="432" t="e">
        <f>VALUE(MID(F13,8,1))</f>
        <v>#VALUE!</v>
      </c>
      <c r="G24" s="427"/>
      <c r="H24" s="433"/>
      <c r="I24" s="427"/>
    </row>
    <row r="25" spans="4:9" ht="12.75">
      <c r="D25" s="427"/>
      <c r="E25" s="427"/>
      <c r="F25" s="434" t="e">
        <f>VALUE(F24)</f>
        <v>#VALUE!</v>
      </c>
      <c r="G25" s="427" t="e">
        <f>SUM(G17:G24)</f>
        <v>#VALUE!</v>
      </c>
      <c r="H25" s="433" t="e">
        <f>CEILING(G25/11,1)</f>
        <v>#VALUE!</v>
      </c>
      <c r="I25" s="427"/>
    </row>
    <row r="26" spans="4:9" ht="12.75">
      <c r="D26" s="427"/>
      <c r="E26" s="427"/>
      <c r="F26" s="427"/>
      <c r="G26" s="427"/>
      <c r="H26" s="433"/>
      <c r="I26" s="427"/>
    </row>
    <row r="27" spans="4:9" ht="12.75">
      <c r="D27" s="427"/>
      <c r="E27" s="427"/>
      <c r="F27" s="427"/>
      <c r="G27" s="427"/>
      <c r="H27" s="433" t="e">
        <f>TRUNC(G25/11)+1</f>
        <v>#VALUE!</v>
      </c>
      <c r="I27" s="432" t="e">
        <f>H27*11-G25</f>
        <v>#VALUE!</v>
      </c>
    </row>
    <row r="28" spans="4:6" ht="12.75">
      <c r="D28" s="433"/>
      <c r="F28" s="435" t="e">
        <f>IF(I27&lt;10,I27,I27-10)</f>
        <v>#VALUE!</v>
      </c>
    </row>
    <row r="29" ht="12.75">
      <c r="D29" s="433"/>
    </row>
    <row r="30" ht="12.75">
      <c r="D30" s="433"/>
    </row>
    <row r="31" ht="12.75">
      <c r="D31" s="433"/>
    </row>
    <row r="32" ht="12.75">
      <c r="D32" s="433"/>
    </row>
    <row r="33" ht="12.75">
      <c r="D33" s="433"/>
    </row>
    <row r="34" ht="12.75">
      <c r="D34" s="433"/>
    </row>
    <row r="35" ht="12.75">
      <c r="D35" s="433"/>
    </row>
    <row r="36" ht="12.75">
      <c r="D36" s="433"/>
    </row>
  </sheetData>
  <sheetProtection password="CF44" sheet="1" objects="1" scenarios="1"/>
  <conditionalFormatting sqref="C12">
    <cfRule type="expression" priority="1" dxfId="0" stopIfTrue="1">
      <formula>"délka=8"</formula>
    </cfRule>
  </conditionalFormatting>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1"/>
  <sheetViews>
    <sheetView workbookViewId="0" topLeftCell="A70">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447"/>
      <c r="B1" s="442"/>
      <c r="C1" s="443"/>
    </row>
    <row r="2" spans="1:3" ht="15">
      <c r="A2" s="444" t="s">
        <v>103</v>
      </c>
      <c r="B2" s="442"/>
      <c r="C2" s="443"/>
    </row>
    <row r="3" spans="1:9" ht="36.75" customHeight="1">
      <c r="A3" s="446" t="s">
        <v>112</v>
      </c>
      <c r="B3" s="90"/>
      <c r="C3" s="445"/>
      <c r="D3" s="2"/>
      <c r="E3" s="1"/>
      <c r="F3" s="1"/>
      <c r="G3" s="1"/>
      <c r="H3" s="1"/>
      <c r="I3" s="1"/>
    </row>
    <row r="4" spans="1:9" ht="4.5" customHeight="1">
      <c r="A4" s="89"/>
      <c r="B4" s="32"/>
      <c r="C4" s="33"/>
      <c r="D4" s="2"/>
      <c r="E4" s="1"/>
      <c r="F4" s="1"/>
      <c r="G4" s="1"/>
      <c r="H4" s="1"/>
      <c r="I4" s="1"/>
    </row>
    <row r="5" spans="1:3" ht="6" customHeight="1">
      <c r="A5" s="21"/>
      <c r="B5" s="21"/>
      <c r="C5" s="21"/>
    </row>
    <row r="6" spans="1:3" ht="15" customHeight="1">
      <c r="A6" s="443" t="s">
        <v>111</v>
      </c>
      <c r="B6" s="33"/>
      <c r="C6" s="33"/>
    </row>
    <row r="7" spans="1:3" ht="15" customHeight="1">
      <c r="A7" s="21"/>
      <c r="B7" s="21"/>
      <c r="C7" s="21"/>
    </row>
    <row r="8" spans="1:3" ht="9" customHeight="1" thickBot="1">
      <c r="A8" s="21"/>
      <c r="B8" s="21"/>
      <c r="C8" s="21"/>
    </row>
    <row r="9" spans="1:3" ht="15" customHeight="1" thickBot="1" thickTop="1">
      <c r="A9" s="34" t="s">
        <v>73</v>
      </c>
      <c r="B9" s="35"/>
      <c r="C9" s="36" t="s">
        <v>74</v>
      </c>
    </row>
    <row r="10" spans="1:3" ht="9" customHeight="1" thickTop="1">
      <c r="A10" s="22"/>
      <c r="B10" s="21"/>
      <c r="C10" s="22"/>
    </row>
    <row r="11" spans="1:3" ht="15" customHeight="1">
      <c r="A11" s="37" t="s">
        <v>75</v>
      </c>
      <c r="B11" s="38"/>
      <c r="C11" s="39" t="s">
        <v>122</v>
      </c>
    </row>
    <row r="12" spans="1:3" s="303" customFormat="1" ht="15" customHeight="1">
      <c r="A12" s="300"/>
      <c r="B12" s="301"/>
      <c r="C12" s="302" t="s">
        <v>104</v>
      </c>
    </row>
    <row r="13" spans="1:3" s="303" customFormat="1" ht="15" customHeight="1">
      <c r="A13" s="304"/>
      <c r="B13" s="305"/>
      <c r="C13" s="306" t="s">
        <v>245</v>
      </c>
    </row>
    <row r="14" spans="1:3" ht="4.5" customHeight="1">
      <c r="A14" s="44"/>
      <c r="B14" s="33"/>
      <c r="C14" s="22"/>
    </row>
    <row r="15" spans="1:3" ht="15" customHeight="1">
      <c r="A15" s="37" t="s">
        <v>76</v>
      </c>
      <c r="B15" s="38"/>
      <c r="C15" s="45" t="s">
        <v>113</v>
      </c>
    </row>
    <row r="16" spans="1:3" ht="15" customHeight="1">
      <c r="A16" s="42"/>
      <c r="B16" s="43"/>
      <c r="C16" s="50" t="s">
        <v>77</v>
      </c>
    </row>
    <row r="17" spans="1:3" ht="4.5" customHeight="1">
      <c r="A17" s="44"/>
      <c r="B17" s="33"/>
      <c r="C17" s="22"/>
    </row>
    <row r="18" spans="1:3" ht="15" customHeight="1">
      <c r="A18" s="37" t="s">
        <v>78</v>
      </c>
      <c r="B18" s="38"/>
      <c r="C18" s="45" t="s">
        <v>114</v>
      </c>
    </row>
    <row r="19" spans="1:3" ht="15" customHeight="1">
      <c r="A19" s="42"/>
      <c r="B19" s="43"/>
      <c r="C19" s="50" t="s">
        <v>77</v>
      </c>
    </row>
    <row r="20" spans="1:3" ht="4.5" customHeight="1">
      <c r="A20" s="44"/>
      <c r="B20" s="33"/>
      <c r="C20" s="22"/>
    </row>
    <row r="21" spans="1:3" ht="15" customHeight="1">
      <c r="A21" s="37" t="s">
        <v>79</v>
      </c>
      <c r="B21" s="38"/>
      <c r="C21" s="45" t="s">
        <v>115</v>
      </c>
    </row>
    <row r="22" spans="1:3" ht="15" customHeight="1">
      <c r="A22" s="46"/>
      <c r="B22" s="41"/>
      <c r="C22" s="49" t="s">
        <v>80</v>
      </c>
    </row>
    <row r="23" spans="1:3" ht="15" customHeight="1">
      <c r="A23" s="40"/>
      <c r="B23" s="41"/>
      <c r="C23" s="49" t="s">
        <v>81</v>
      </c>
    </row>
    <row r="24" spans="1:3" ht="15" customHeight="1">
      <c r="A24" s="40"/>
      <c r="B24" s="41"/>
      <c r="C24" s="49" t="s">
        <v>259</v>
      </c>
    </row>
    <row r="25" spans="1:3" ht="15" customHeight="1">
      <c r="A25" s="40"/>
      <c r="B25" s="41"/>
      <c r="C25" s="49" t="s">
        <v>260</v>
      </c>
    </row>
    <row r="26" spans="1:3" ht="15" customHeight="1">
      <c r="A26" s="40"/>
      <c r="B26" s="41"/>
      <c r="C26" s="51" t="s">
        <v>82</v>
      </c>
    </row>
    <row r="27" spans="1:3" ht="15" customHeight="1">
      <c r="A27" s="40"/>
      <c r="B27" s="41"/>
      <c r="C27" s="52" t="s">
        <v>261</v>
      </c>
    </row>
    <row r="28" spans="1:3" ht="15" customHeight="1">
      <c r="A28" s="42"/>
      <c r="B28" s="43"/>
      <c r="C28" s="307" t="s">
        <v>262</v>
      </c>
    </row>
    <row r="29" spans="1:3" ht="4.5" customHeight="1">
      <c r="A29" s="44"/>
      <c r="B29" s="44"/>
      <c r="C29" s="47"/>
    </row>
    <row r="30" spans="1:3" ht="15" customHeight="1">
      <c r="A30" s="37" t="s">
        <v>83</v>
      </c>
      <c r="B30" s="38"/>
      <c r="C30" s="45" t="s">
        <v>116</v>
      </c>
    </row>
    <row r="31" spans="1:3" ht="15" customHeight="1">
      <c r="A31" s="46"/>
      <c r="B31" s="41"/>
      <c r="C31" s="49" t="s">
        <v>442</v>
      </c>
    </row>
    <row r="32" spans="1:3" ht="15" customHeight="1">
      <c r="A32" s="40"/>
      <c r="B32" s="41"/>
      <c r="C32" s="49" t="s">
        <v>443</v>
      </c>
    </row>
    <row r="33" spans="1:3" ht="15" customHeight="1">
      <c r="A33" s="40"/>
      <c r="B33" s="41"/>
      <c r="C33" s="49" t="s">
        <v>263</v>
      </c>
    </row>
    <row r="34" spans="1:3" ht="15" customHeight="1">
      <c r="A34" s="42"/>
      <c r="B34" s="43"/>
      <c r="C34" s="50" t="s">
        <v>444</v>
      </c>
    </row>
    <row r="35" spans="1:3" ht="5.25" customHeight="1">
      <c r="A35" s="44"/>
      <c r="B35" s="33"/>
      <c r="C35" s="22"/>
    </row>
    <row r="36" spans="1:3" ht="15" customHeight="1">
      <c r="A36" s="37" t="s">
        <v>441</v>
      </c>
      <c r="B36" s="38"/>
      <c r="C36" s="45" t="s">
        <v>117</v>
      </c>
    </row>
    <row r="37" spans="1:3" ht="15" customHeight="1">
      <c r="A37" s="46"/>
      <c r="B37" s="41"/>
      <c r="C37" s="53" t="s">
        <v>1025</v>
      </c>
    </row>
    <row r="38" spans="1:3" ht="15" customHeight="1">
      <c r="A38" s="40"/>
      <c r="B38" s="41"/>
      <c r="C38" s="53" t="s">
        <v>1026</v>
      </c>
    </row>
    <row r="39" spans="1:3" ht="15" customHeight="1">
      <c r="A39" s="40"/>
      <c r="B39" s="41"/>
      <c r="C39" s="53" t="s">
        <v>1027</v>
      </c>
    </row>
    <row r="40" spans="1:3" ht="15" customHeight="1">
      <c r="A40" s="42"/>
      <c r="B40" s="43"/>
      <c r="C40" s="54" t="s">
        <v>445</v>
      </c>
    </row>
    <row r="41" spans="1:3" ht="5.25" customHeight="1">
      <c r="A41" s="44"/>
      <c r="B41" s="33"/>
      <c r="C41" s="22"/>
    </row>
    <row r="42" spans="1:3" ht="15" customHeight="1">
      <c r="A42" s="37" t="s">
        <v>189</v>
      </c>
      <c r="B42" s="38"/>
      <c r="C42" s="45" t="s">
        <v>118</v>
      </c>
    </row>
    <row r="43" spans="1:3" ht="15" customHeight="1">
      <c r="A43" s="46"/>
      <c r="B43" s="41"/>
      <c r="C43" s="53" t="s">
        <v>108</v>
      </c>
    </row>
    <row r="44" spans="1:3" ht="15" customHeight="1">
      <c r="A44" s="40"/>
      <c r="B44" s="41"/>
      <c r="C44" s="53" t="s">
        <v>264</v>
      </c>
    </row>
    <row r="45" spans="1:3" ht="15" customHeight="1">
      <c r="A45" s="40"/>
      <c r="B45" s="41"/>
      <c r="C45" s="53" t="s">
        <v>265</v>
      </c>
    </row>
    <row r="46" spans="1:3" ht="15" customHeight="1">
      <c r="A46" s="42"/>
      <c r="B46" s="43"/>
      <c r="C46" s="54" t="s">
        <v>445</v>
      </c>
    </row>
    <row r="47" spans="1:3" ht="6.75" customHeight="1">
      <c r="A47" s="44"/>
      <c r="B47" s="33"/>
      <c r="C47" s="22"/>
    </row>
    <row r="48" spans="1:3" ht="15" customHeight="1">
      <c r="A48" s="37" t="s">
        <v>190</v>
      </c>
      <c r="B48" s="38"/>
      <c r="C48" s="45" t="s">
        <v>119</v>
      </c>
    </row>
    <row r="49" spans="1:3" ht="15" customHeight="1">
      <c r="A49" s="46"/>
      <c r="B49" s="41"/>
      <c r="C49" s="53" t="s">
        <v>109</v>
      </c>
    </row>
    <row r="50" spans="1:3" ht="15" customHeight="1">
      <c r="A50" s="40"/>
      <c r="B50" s="41"/>
      <c r="C50" s="53" t="s">
        <v>266</v>
      </c>
    </row>
    <row r="51" spans="1:3" ht="15" customHeight="1">
      <c r="A51" s="40"/>
      <c r="B51" s="41"/>
      <c r="C51" s="53" t="s">
        <v>267</v>
      </c>
    </row>
    <row r="52" spans="1:3" ht="15" customHeight="1">
      <c r="A52" s="42"/>
      <c r="B52" s="43"/>
      <c r="C52" s="54" t="s">
        <v>445</v>
      </c>
    </row>
    <row r="53" spans="1:3" ht="6" customHeight="1">
      <c r="A53" s="44"/>
      <c r="B53" s="44"/>
      <c r="C53" s="285"/>
    </row>
    <row r="54" spans="1:3" ht="15" customHeight="1">
      <c r="A54" s="37" t="s">
        <v>305</v>
      </c>
      <c r="B54" s="38"/>
      <c r="C54" s="45" t="s">
        <v>123</v>
      </c>
    </row>
    <row r="55" spans="1:3" ht="15" customHeight="1">
      <c r="A55" s="46"/>
      <c r="B55" s="41"/>
      <c r="C55" s="53" t="s">
        <v>110</v>
      </c>
    </row>
    <row r="56" spans="1:3" ht="15" customHeight="1">
      <c r="A56" s="40"/>
      <c r="B56" s="41"/>
      <c r="C56" s="53" t="s">
        <v>266</v>
      </c>
    </row>
    <row r="57" spans="1:3" ht="15" customHeight="1">
      <c r="A57" s="40"/>
      <c r="B57" s="41"/>
      <c r="C57" s="53" t="s">
        <v>71</v>
      </c>
    </row>
    <row r="58" spans="1:3" ht="15" customHeight="1">
      <c r="A58" s="42"/>
      <c r="B58" s="43"/>
      <c r="C58" s="54" t="s">
        <v>445</v>
      </c>
    </row>
    <row r="59" spans="1:3" ht="6" customHeight="1">
      <c r="A59" s="44"/>
      <c r="B59" s="33"/>
      <c r="C59" s="22"/>
    </row>
    <row r="60" spans="1:3" ht="15" customHeight="1">
      <c r="A60" s="37" t="s">
        <v>191</v>
      </c>
      <c r="B60" s="38"/>
      <c r="C60" s="45" t="s">
        <v>124</v>
      </c>
    </row>
    <row r="61" spans="1:3" ht="15" customHeight="1">
      <c r="A61" s="46"/>
      <c r="B61" s="41"/>
      <c r="C61" s="53" t="s">
        <v>106</v>
      </c>
    </row>
    <row r="62" spans="1:3" ht="15" customHeight="1">
      <c r="A62" s="46"/>
      <c r="B62" s="41"/>
      <c r="C62" s="53" t="s">
        <v>268</v>
      </c>
    </row>
    <row r="63" spans="1:3" ht="15" customHeight="1">
      <c r="A63" s="40"/>
      <c r="B63" s="41"/>
      <c r="C63" s="53" t="s">
        <v>1030</v>
      </c>
    </row>
    <row r="64" spans="1:3" ht="15" customHeight="1">
      <c r="A64" s="42"/>
      <c r="B64" s="43"/>
      <c r="C64" s="284" t="s">
        <v>1029</v>
      </c>
    </row>
    <row r="65" spans="1:3" ht="15" customHeight="1">
      <c r="A65" s="44"/>
      <c r="B65" s="44"/>
      <c r="C65" s="285"/>
    </row>
    <row r="66" ht="9.75" customHeight="1"/>
    <row r="67" spans="1:3" ht="15" customHeight="1">
      <c r="A67" s="37" t="s">
        <v>192</v>
      </c>
      <c r="B67" s="38"/>
      <c r="C67" s="45" t="s">
        <v>125</v>
      </c>
    </row>
    <row r="68" spans="1:3" ht="15" customHeight="1">
      <c r="A68" s="282"/>
      <c r="B68" s="286"/>
      <c r="C68" s="53" t="s">
        <v>105</v>
      </c>
    </row>
    <row r="69" spans="1:3" ht="15" customHeight="1">
      <c r="A69" s="282"/>
      <c r="B69" s="286"/>
      <c r="C69" s="53" t="s">
        <v>1028</v>
      </c>
    </row>
    <row r="70" spans="1:3" ht="15" customHeight="1">
      <c r="A70" s="282"/>
      <c r="B70" s="286"/>
      <c r="C70" s="53" t="s">
        <v>0</v>
      </c>
    </row>
    <row r="71" spans="1:3" ht="15" customHeight="1">
      <c r="A71" s="283"/>
      <c r="B71" s="287"/>
      <c r="C71" s="54" t="s">
        <v>445</v>
      </c>
    </row>
    <row r="72" spans="1:3" ht="5.25" customHeight="1">
      <c r="A72" s="44"/>
      <c r="B72" s="33"/>
      <c r="C72" s="22"/>
    </row>
    <row r="73" spans="1:3" ht="15" customHeight="1">
      <c r="A73" s="37" t="s">
        <v>446</v>
      </c>
      <c r="B73" s="48"/>
      <c r="C73" s="45" t="s">
        <v>120</v>
      </c>
    </row>
    <row r="74" spans="1:3" ht="15" customHeight="1">
      <c r="A74" s="42"/>
      <c r="B74" s="43"/>
      <c r="C74" s="50" t="s">
        <v>447</v>
      </c>
    </row>
    <row r="75" spans="1:3" ht="4.5" customHeight="1">
      <c r="A75" s="44"/>
      <c r="B75" s="33"/>
      <c r="C75" s="22"/>
    </row>
    <row r="76" spans="1:3" ht="15" customHeight="1">
      <c r="A76" s="37" t="s">
        <v>448</v>
      </c>
      <c r="B76" s="48"/>
      <c r="C76" s="45" t="s">
        <v>126</v>
      </c>
    </row>
    <row r="77" spans="1:3" ht="15" customHeight="1">
      <c r="A77" s="42"/>
      <c r="B77" s="43"/>
      <c r="C77" s="50" t="s">
        <v>447</v>
      </c>
    </row>
    <row r="78" spans="1:3" ht="4.5" customHeight="1">
      <c r="A78" s="44"/>
      <c r="B78" s="33"/>
      <c r="C78" s="22"/>
    </row>
    <row r="79" spans="1:3" ht="15" customHeight="1">
      <c r="A79" s="37" t="s">
        <v>449</v>
      </c>
      <c r="B79" s="48"/>
      <c r="C79" s="45" t="s">
        <v>121</v>
      </c>
    </row>
    <row r="80" spans="1:3" ht="15" customHeight="1">
      <c r="A80" s="42"/>
      <c r="B80" s="43"/>
      <c r="C80" s="50" t="s">
        <v>450</v>
      </c>
    </row>
    <row r="81" spans="1:3" ht="4.5" customHeight="1">
      <c r="A81" s="44"/>
      <c r="B81" s="33"/>
      <c r="C81" s="22"/>
    </row>
    <row r="82" spans="1:3" ht="15" customHeight="1">
      <c r="A82" s="37" t="s">
        <v>451</v>
      </c>
      <c r="B82" s="48"/>
      <c r="C82" s="45" t="s">
        <v>127</v>
      </c>
    </row>
    <row r="83" spans="1:3" ht="15" customHeight="1">
      <c r="A83" s="42"/>
      <c r="B83" s="43"/>
      <c r="C83" s="50" t="s">
        <v>269</v>
      </c>
    </row>
    <row r="84" spans="1:3" ht="15" customHeight="1">
      <c r="A84" s="21"/>
      <c r="B84" s="21"/>
      <c r="C84" s="21"/>
    </row>
    <row r="85" spans="1:3" ht="15" customHeight="1">
      <c r="A85" s="21"/>
      <c r="B85" s="21"/>
      <c r="C85" s="21"/>
    </row>
    <row r="86" spans="1:3" ht="15" customHeight="1">
      <c r="A86" s="21"/>
      <c r="B86" s="21"/>
      <c r="C86" s="21"/>
    </row>
    <row r="87" spans="1:3" ht="15" customHeight="1">
      <c r="A87" s="21"/>
      <c r="B87" s="21"/>
      <c r="C87" s="21"/>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dimension ref="A1:IV545"/>
  <sheetViews>
    <sheetView view="pageBreakPreview" zoomScaleSheetLayoutView="100" workbookViewId="0" topLeftCell="A1">
      <selection activeCell="U10" sqref="U10"/>
    </sheetView>
  </sheetViews>
  <sheetFormatPr defaultColWidth="9.00390625" defaultRowHeight="12.75"/>
  <cols>
    <col min="1" max="1" width="106.00390625" style="0" customWidth="1"/>
  </cols>
  <sheetData>
    <row r="1" spans="1:256" ht="15">
      <c r="A1" s="444" t="s">
        <v>129</v>
      </c>
      <c r="B1" s="444" t="s">
        <v>103</v>
      </c>
      <c r="C1" s="444" t="s">
        <v>103</v>
      </c>
      <c r="D1" s="444" t="s">
        <v>103</v>
      </c>
      <c r="E1" s="444" t="s">
        <v>103</v>
      </c>
      <c r="F1" s="444" t="s">
        <v>103</v>
      </c>
      <c r="G1" s="444" t="s">
        <v>103</v>
      </c>
      <c r="H1" s="444" t="s">
        <v>103</v>
      </c>
      <c r="I1" s="444" t="s">
        <v>103</v>
      </c>
      <c r="J1" s="444" t="s">
        <v>103</v>
      </c>
      <c r="K1" s="444" t="s">
        <v>103</v>
      </c>
      <c r="L1" s="444" t="s">
        <v>103</v>
      </c>
      <c r="M1" s="444" t="s">
        <v>103</v>
      </c>
      <c r="N1" s="444" t="s">
        <v>103</v>
      </c>
      <c r="O1" s="444" t="s">
        <v>103</v>
      </c>
      <c r="P1" s="444" t="s">
        <v>103</v>
      </c>
      <c r="Q1" s="444" t="s">
        <v>103</v>
      </c>
      <c r="R1" s="444" t="s">
        <v>103</v>
      </c>
      <c r="S1" s="444" t="s">
        <v>103</v>
      </c>
      <c r="T1" s="444" t="s">
        <v>103</v>
      </c>
      <c r="U1" s="444" t="s">
        <v>103</v>
      </c>
      <c r="V1" s="444" t="s">
        <v>103</v>
      </c>
      <c r="W1" s="444" t="s">
        <v>103</v>
      </c>
      <c r="X1" s="444" t="s">
        <v>103</v>
      </c>
      <c r="Y1" s="444" t="s">
        <v>103</v>
      </c>
      <c r="Z1" s="444" t="s">
        <v>103</v>
      </c>
      <c r="AA1" s="444" t="s">
        <v>103</v>
      </c>
      <c r="AB1" s="444" t="s">
        <v>103</v>
      </c>
      <c r="AC1" s="444" t="s">
        <v>103</v>
      </c>
      <c r="AD1" s="444" t="s">
        <v>103</v>
      </c>
      <c r="AE1" s="444" t="s">
        <v>103</v>
      </c>
      <c r="AF1" s="444" t="s">
        <v>103</v>
      </c>
      <c r="AG1" s="444" t="s">
        <v>103</v>
      </c>
      <c r="AH1" s="444" t="s">
        <v>103</v>
      </c>
      <c r="AI1" s="444" t="s">
        <v>103</v>
      </c>
      <c r="AJ1" s="444" t="s">
        <v>103</v>
      </c>
      <c r="AK1" s="444" t="s">
        <v>103</v>
      </c>
      <c r="AL1" s="444" t="s">
        <v>103</v>
      </c>
      <c r="AM1" s="444" t="s">
        <v>103</v>
      </c>
      <c r="AN1" s="444" t="s">
        <v>103</v>
      </c>
      <c r="AO1" s="444" t="s">
        <v>103</v>
      </c>
      <c r="AP1" s="444" t="s">
        <v>103</v>
      </c>
      <c r="AQ1" s="444" t="s">
        <v>103</v>
      </c>
      <c r="AR1" s="444" t="s">
        <v>103</v>
      </c>
      <c r="AS1" s="444" t="s">
        <v>103</v>
      </c>
      <c r="AT1" s="444" t="s">
        <v>103</v>
      </c>
      <c r="AU1" s="444" t="s">
        <v>103</v>
      </c>
      <c r="AV1" s="444" t="s">
        <v>103</v>
      </c>
      <c r="AW1" s="444" t="s">
        <v>103</v>
      </c>
      <c r="AX1" s="444" t="s">
        <v>103</v>
      </c>
      <c r="AY1" s="444" t="s">
        <v>103</v>
      </c>
      <c r="AZ1" s="444" t="s">
        <v>103</v>
      </c>
      <c r="BA1" s="444" t="s">
        <v>103</v>
      </c>
      <c r="BB1" s="444" t="s">
        <v>103</v>
      </c>
      <c r="BC1" s="444" t="s">
        <v>103</v>
      </c>
      <c r="BD1" s="444" t="s">
        <v>103</v>
      </c>
      <c r="BE1" s="444" t="s">
        <v>103</v>
      </c>
      <c r="BF1" s="444" t="s">
        <v>103</v>
      </c>
      <c r="BG1" s="444" t="s">
        <v>103</v>
      </c>
      <c r="BH1" s="444" t="s">
        <v>103</v>
      </c>
      <c r="BI1" s="444" t="s">
        <v>103</v>
      </c>
      <c r="BJ1" s="444" t="s">
        <v>103</v>
      </c>
      <c r="BK1" s="444" t="s">
        <v>103</v>
      </c>
      <c r="BL1" s="444" t="s">
        <v>103</v>
      </c>
      <c r="BM1" s="444" t="s">
        <v>103</v>
      </c>
      <c r="BN1" s="444" t="s">
        <v>103</v>
      </c>
      <c r="BO1" s="444" t="s">
        <v>103</v>
      </c>
      <c r="BP1" s="444" t="s">
        <v>103</v>
      </c>
      <c r="BQ1" s="444" t="s">
        <v>103</v>
      </c>
      <c r="BR1" s="444" t="s">
        <v>103</v>
      </c>
      <c r="BS1" s="444" t="s">
        <v>103</v>
      </c>
      <c r="BT1" s="444" t="s">
        <v>103</v>
      </c>
      <c r="BU1" s="444" t="s">
        <v>103</v>
      </c>
      <c r="BV1" s="444" t="s">
        <v>103</v>
      </c>
      <c r="BW1" s="444" t="s">
        <v>103</v>
      </c>
      <c r="BX1" s="444" t="s">
        <v>103</v>
      </c>
      <c r="BY1" s="444" t="s">
        <v>103</v>
      </c>
      <c r="BZ1" s="444" t="s">
        <v>103</v>
      </c>
      <c r="CA1" s="444" t="s">
        <v>103</v>
      </c>
      <c r="CB1" s="444" t="s">
        <v>103</v>
      </c>
      <c r="CC1" s="444" t="s">
        <v>103</v>
      </c>
      <c r="CD1" s="444" t="s">
        <v>103</v>
      </c>
      <c r="CE1" s="444" t="s">
        <v>103</v>
      </c>
      <c r="CF1" s="444" t="s">
        <v>103</v>
      </c>
      <c r="CG1" s="444" t="s">
        <v>103</v>
      </c>
      <c r="CH1" s="444" t="s">
        <v>103</v>
      </c>
      <c r="CI1" s="444" t="s">
        <v>103</v>
      </c>
      <c r="CJ1" s="444" t="s">
        <v>103</v>
      </c>
      <c r="CK1" s="444" t="s">
        <v>103</v>
      </c>
      <c r="CL1" s="444" t="s">
        <v>103</v>
      </c>
      <c r="CM1" s="444" t="s">
        <v>103</v>
      </c>
      <c r="CN1" s="444" t="s">
        <v>103</v>
      </c>
      <c r="CO1" s="444" t="s">
        <v>103</v>
      </c>
      <c r="CP1" s="444" t="s">
        <v>103</v>
      </c>
      <c r="CQ1" s="444" t="s">
        <v>103</v>
      </c>
      <c r="CR1" s="444" t="s">
        <v>103</v>
      </c>
      <c r="CS1" s="444" t="s">
        <v>103</v>
      </c>
      <c r="CT1" s="444" t="s">
        <v>103</v>
      </c>
      <c r="CU1" s="444" t="s">
        <v>103</v>
      </c>
      <c r="CV1" s="444" t="s">
        <v>103</v>
      </c>
      <c r="CW1" s="444" t="s">
        <v>103</v>
      </c>
      <c r="CX1" s="444" t="s">
        <v>103</v>
      </c>
      <c r="CY1" s="444" t="s">
        <v>103</v>
      </c>
      <c r="CZ1" s="444" t="s">
        <v>103</v>
      </c>
      <c r="DA1" s="444" t="s">
        <v>103</v>
      </c>
      <c r="DB1" s="444" t="s">
        <v>103</v>
      </c>
      <c r="DC1" s="444" t="s">
        <v>103</v>
      </c>
      <c r="DD1" s="444" t="s">
        <v>103</v>
      </c>
      <c r="DE1" s="444" t="s">
        <v>103</v>
      </c>
      <c r="DF1" s="444" t="s">
        <v>103</v>
      </c>
      <c r="DG1" s="444" t="s">
        <v>103</v>
      </c>
      <c r="DH1" s="444" t="s">
        <v>103</v>
      </c>
      <c r="DI1" s="444" t="s">
        <v>103</v>
      </c>
      <c r="DJ1" s="444" t="s">
        <v>103</v>
      </c>
      <c r="DK1" s="444" t="s">
        <v>103</v>
      </c>
      <c r="DL1" s="444" t="s">
        <v>103</v>
      </c>
      <c r="DM1" s="444" t="s">
        <v>103</v>
      </c>
      <c r="DN1" s="444" t="s">
        <v>103</v>
      </c>
      <c r="DO1" s="444" t="s">
        <v>103</v>
      </c>
      <c r="DP1" s="444" t="s">
        <v>103</v>
      </c>
      <c r="DQ1" s="444" t="s">
        <v>103</v>
      </c>
      <c r="DR1" s="444" t="s">
        <v>103</v>
      </c>
      <c r="DS1" s="444" t="s">
        <v>103</v>
      </c>
      <c r="DT1" s="444" t="s">
        <v>103</v>
      </c>
      <c r="DU1" s="444" t="s">
        <v>103</v>
      </c>
      <c r="DV1" s="444" t="s">
        <v>103</v>
      </c>
      <c r="DW1" s="444" t="s">
        <v>103</v>
      </c>
      <c r="DX1" s="444" t="s">
        <v>103</v>
      </c>
      <c r="DY1" s="444" t="s">
        <v>103</v>
      </c>
      <c r="DZ1" s="444" t="s">
        <v>103</v>
      </c>
      <c r="EA1" s="444" t="s">
        <v>103</v>
      </c>
      <c r="EB1" s="444" t="s">
        <v>103</v>
      </c>
      <c r="EC1" s="444" t="s">
        <v>103</v>
      </c>
      <c r="ED1" s="444" t="s">
        <v>103</v>
      </c>
      <c r="EE1" s="444" t="s">
        <v>103</v>
      </c>
      <c r="EF1" s="444" t="s">
        <v>103</v>
      </c>
      <c r="EG1" s="444" t="s">
        <v>103</v>
      </c>
      <c r="EH1" s="444" t="s">
        <v>103</v>
      </c>
      <c r="EI1" s="444" t="s">
        <v>103</v>
      </c>
      <c r="EJ1" s="444" t="s">
        <v>103</v>
      </c>
      <c r="EK1" s="444" t="s">
        <v>103</v>
      </c>
      <c r="EL1" s="444" t="s">
        <v>103</v>
      </c>
      <c r="EM1" s="444" t="s">
        <v>103</v>
      </c>
      <c r="EN1" s="444" t="s">
        <v>103</v>
      </c>
      <c r="EO1" s="444" t="s">
        <v>103</v>
      </c>
      <c r="EP1" s="444" t="s">
        <v>103</v>
      </c>
      <c r="EQ1" s="444" t="s">
        <v>103</v>
      </c>
      <c r="ER1" s="444" t="s">
        <v>103</v>
      </c>
      <c r="ES1" s="444" t="s">
        <v>103</v>
      </c>
      <c r="ET1" s="444" t="s">
        <v>103</v>
      </c>
      <c r="EU1" s="444" t="s">
        <v>103</v>
      </c>
      <c r="EV1" s="444" t="s">
        <v>103</v>
      </c>
      <c r="EW1" s="444" t="s">
        <v>103</v>
      </c>
      <c r="EX1" s="444" t="s">
        <v>103</v>
      </c>
      <c r="EY1" s="444" t="s">
        <v>103</v>
      </c>
      <c r="EZ1" s="444" t="s">
        <v>103</v>
      </c>
      <c r="FA1" s="444" t="s">
        <v>103</v>
      </c>
      <c r="FB1" s="444" t="s">
        <v>103</v>
      </c>
      <c r="FC1" s="444" t="s">
        <v>103</v>
      </c>
      <c r="FD1" s="444" t="s">
        <v>103</v>
      </c>
      <c r="FE1" s="444" t="s">
        <v>103</v>
      </c>
      <c r="FF1" s="444" t="s">
        <v>103</v>
      </c>
      <c r="FG1" s="444" t="s">
        <v>103</v>
      </c>
      <c r="FH1" s="444" t="s">
        <v>103</v>
      </c>
      <c r="FI1" s="444" t="s">
        <v>103</v>
      </c>
      <c r="FJ1" s="444" t="s">
        <v>103</v>
      </c>
      <c r="FK1" s="444" t="s">
        <v>103</v>
      </c>
      <c r="FL1" s="444" t="s">
        <v>103</v>
      </c>
      <c r="FM1" s="444" t="s">
        <v>103</v>
      </c>
      <c r="FN1" s="444" t="s">
        <v>103</v>
      </c>
      <c r="FO1" s="444" t="s">
        <v>103</v>
      </c>
      <c r="FP1" s="444" t="s">
        <v>103</v>
      </c>
      <c r="FQ1" s="444" t="s">
        <v>103</v>
      </c>
      <c r="FR1" s="444" t="s">
        <v>103</v>
      </c>
      <c r="FS1" s="444" t="s">
        <v>103</v>
      </c>
      <c r="FT1" s="444" t="s">
        <v>103</v>
      </c>
      <c r="FU1" s="444" t="s">
        <v>103</v>
      </c>
      <c r="FV1" s="444" t="s">
        <v>103</v>
      </c>
      <c r="FW1" s="444" t="s">
        <v>103</v>
      </c>
      <c r="FX1" s="444" t="s">
        <v>103</v>
      </c>
      <c r="FY1" s="444" t="s">
        <v>103</v>
      </c>
      <c r="FZ1" s="444" t="s">
        <v>103</v>
      </c>
      <c r="GA1" s="444" t="s">
        <v>103</v>
      </c>
      <c r="GB1" s="444" t="s">
        <v>103</v>
      </c>
      <c r="GC1" s="444" t="s">
        <v>103</v>
      </c>
      <c r="GD1" s="444" t="s">
        <v>103</v>
      </c>
      <c r="GE1" s="444" t="s">
        <v>103</v>
      </c>
      <c r="GF1" s="444" t="s">
        <v>103</v>
      </c>
      <c r="GG1" s="444" t="s">
        <v>103</v>
      </c>
      <c r="GH1" s="444" t="s">
        <v>103</v>
      </c>
      <c r="GI1" s="444" t="s">
        <v>103</v>
      </c>
      <c r="GJ1" s="444" t="s">
        <v>103</v>
      </c>
      <c r="GK1" s="444" t="s">
        <v>103</v>
      </c>
      <c r="GL1" s="444" t="s">
        <v>103</v>
      </c>
      <c r="GM1" s="444" t="s">
        <v>103</v>
      </c>
      <c r="GN1" s="444" t="s">
        <v>103</v>
      </c>
      <c r="GO1" s="444" t="s">
        <v>103</v>
      </c>
      <c r="GP1" s="444" t="s">
        <v>103</v>
      </c>
      <c r="GQ1" s="444" t="s">
        <v>103</v>
      </c>
      <c r="GR1" s="444" t="s">
        <v>103</v>
      </c>
      <c r="GS1" s="444" t="s">
        <v>103</v>
      </c>
      <c r="GT1" s="444" t="s">
        <v>103</v>
      </c>
      <c r="GU1" s="444" t="s">
        <v>103</v>
      </c>
      <c r="GV1" s="444" t="s">
        <v>103</v>
      </c>
      <c r="GW1" s="444" t="s">
        <v>103</v>
      </c>
      <c r="GX1" s="444" t="s">
        <v>103</v>
      </c>
      <c r="GY1" s="444" t="s">
        <v>103</v>
      </c>
      <c r="GZ1" s="444" t="s">
        <v>103</v>
      </c>
      <c r="HA1" s="444" t="s">
        <v>103</v>
      </c>
      <c r="HB1" s="444" t="s">
        <v>103</v>
      </c>
      <c r="HC1" s="444" t="s">
        <v>103</v>
      </c>
      <c r="HD1" s="444" t="s">
        <v>103</v>
      </c>
      <c r="HE1" s="444" t="s">
        <v>103</v>
      </c>
      <c r="HF1" s="444" t="s">
        <v>103</v>
      </c>
      <c r="HG1" s="444" t="s">
        <v>103</v>
      </c>
      <c r="HH1" s="444" t="s">
        <v>103</v>
      </c>
      <c r="HI1" s="444" t="s">
        <v>103</v>
      </c>
      <c r="HJ1" s="444" t="s">
        <v>103</v>
      </c>
      <c r="HK1" s="444" t="s">
        <v>103</v>
      </c>
      <c r="HL1" s="444" t="s">
        <v>103</v>
      </c>
      <c r="HM1" s="444" t="s">
        <v>103</v>
      </c>
      <c r="HN1" s="444" t="s">
        <v>103</v>
      </c>
      <c r="HO1" s="444" t="s">
        <v>103</v>
      </c>
      <c r="HP1" s="444" t="s">
        <v>103</v>
      </c>
      <c r="HQ1" s="444" t="s">
        <v>103</v>
      </c>
      <c r="HR1" s="444" t="s">
        <v>103</v>
      </c>
      <c r="HS1" s="444" t="s">
        <v>103</v>
      </c>
      <c r="HT1" s="444" t="s">
        <v>103</v>
      </c>
      <c r="HU1" s="444" t="s">
        <v>103</v>
      </c>
      <c r="HV1" s="444" t="s">
        <v>103</v>
      </c>
      <c r="HW1" s="444" t="s">
        <v>103</v>
      </c>
      <c r="HX1" s="444" t="s">
        <v>103</v>
      </c>
      <c r="HY1" s="444" t="s">
        <v>103</v>
      </c>
      <c r="HZ1" s="444" t="s">
        <v>103</v>
      </c>
      <c r="IA1" s="444" t="s">
        <v>103</v>
      </c>
      <c r="IB1" s="444" t="s">
        <v>103</v>
      </c>
      <c r="IC1" s="444" t="s">
        <v>103</v>
      </c>
      <c r="ID1" s="444" t="s">
        <v>103</v>
      </c>
      <c r="IE1" s="444" t="s">
        <v>103</v>
      </c>
      <c r="IF1" s="444" t="s">
        <v>103</v>
      </c>
      <c r="IG1" s="444" t="s">
        <v>103</v>
      </c>
      <c r="IH1" s="444" t="s">
        <v>103</v>
      </c>
      <c r="II1" s="444" t="s">
        <v>103</v>
      </c>
      <c r="IJ1" s="444" t="s">
        <v>103</v>
      </c>
      <c r="IK1" s="444" t="s">
        <v>103</v>
      </c>
      <c r="IL1" s="444" t="s">
        <v>103</v>
      </c>
      <c r="IM1" s="444" t="s">
        <v>103</v>
      </c>
      <c r="IN1" s="444" t="s">
        <v>103</v>
      </c>
      <c r="IO1" s="444" t="s">
        <v>103</v>
      </c>
      <c r="IP1" s="444" t="s">
        <v>103</v>
      </c>
      <c r="IQ1" s="444" t="s">
        <v>103</v>
      </c>
      <c r="IR1" s="444" t="s">
        <v>103</v>
      </c>
      <c r="IS1" s="444" t="s">
        <v>103</v>
      </c>
      <c r="IT1" s="444" t="s">
        <v>103</v>
      </c>
      <c r="IU1" s="444" t="s">
        <v>103</v>
      </c>
      <c r="IV1" s="444" t="s">
        <v>103</v>
      </c>
    </row>
    <row r="2" ht="15" customHeight="1">
      <c r="A2" s="88" t="s">
        <v>130</v>
      </c>
    </row>
    <row r="3" ht="9" customHeight="1">
      <c r="A3" s="21"/>
    </row>
    <row r="4" ht="15" customHeight="1">
      <c r="A4" s="65" t="s">
        <v>452</v>
      </c>
    </row>
    <row r="5" ht="12.75" customHeight="1">
      <c r="A5" s="23" t="s">
        <v>453</v>
      </c>
    </row>
    <row r="6" ht="12.75" customHeight="1">
      <c r="A6" s="23" t="s">
        <v>454</v>
      </c>
    </row>
    <row r="7" ht="12.75" customHeight="1">
      <c r="A7" s="24" t="s">
        <v>455</v>
      </c>
    </row>
    <row r="8" ht="4.5" customHeight="1">
      <c r="A8" s="55"/>
    </row>
    <row r="9" ht="15" customHeight="1">
      <c r="A9" s="65" t="s">
        <v>456</v>
      </c>
    </row>
    <row r="10" ht="12.75" customHeight="1">
      <c r="A10" s="25" t="s">
        <v>457</v>
      </c>
    </row>
    <row r="11" ht="12.75" customHeight="1">
      <c r="A11" s="26" t="s">
        <v>458</v>
      </c>
    </row>
    <row r="12" ht="4.5" customHeight="1">
      <c r="A12" s="56"/>
    </row>
    <row r="13" ht="15" customHeight="1">
      <c r="A13" s="65" t="s">
        <v>459</v>
      </c>
    </row>
    <row r="14" ht="12.75" customHeight="1">
      <c r="A14" s="27" t="s">
        <v>460</v>
      </c>
    </row>
    <row r="15" ht="12.75" customHeight="1">
      <c r="A15" s="28" t="s">
        <v>461</v>
      </c>
    </row>
    <row r="16" ht="4.5" customHeight="1">
      <c r="A16" s="57"/>
    </row>
    <row r="17" ht="15" customHeight="1">
      <c r="A17" s="65" t="s">
        <v>462</v>
      </c>
    </row>
    <row r="18" ht="12.75" customHeight="1">
      <c r="A18" s="27" t="s">
        <v>463</v>
      </c>
    </row>
    <row r="19" ht="12.75" customHeight="1">
      <c r="A19" s="28" t="s">
        <v>464</v>
      </c>
    </row>
    <row r="20" ht="4.5" customHeight="1">
      <c r="A20" s="57"/>
    </row>
    <row r="21" ht="15" customHeight="1">
      <c r="A21" s="65" t="s">
        <v>465</v>
      </c>
    </row>
    <row r="22" ht="12.75" customHeight="1">
      <c r="A22" s="27" t="s">
        <v>993</v>
      </c>
    </row>
    <row r="23" ht="12.75" customHeight="1">
      <c r="A23" s="27" t="s">
        <v>466</v>
      </c>
    </row>
    <row r="24" ht="12.75" customHeight="1">
      <c r="A24" s="27" t="s">
        <v>467</v>
      </c>
    </row>
    <row r="25" ht="12.75" customHeight="1">
      <c r="A25" s="28" t="s">
        <v>468</v>
      </c>
    </row>
    <row r="26" ht="4.5" customHeight="1">
      <c r="A26" s="57"/>
    </row>
    <row r="27" spans="1:11" ht="18" customHeight="1">
      <c r="A27" s="70" t="s">
        <v>469</v>
      </c>
      <c r="B27" s="308"/>
      <c r="C27" s="308"/>
      <c r="D27" s="308"/>
      <c r="E27" s="308"/>
      <c r="F27" s="308"/>
      <c r="G27" s="308"/>
      <c r="H27" s="308"/>
      <c r="I27" s="308"/>
      <c r="J27" s="308"/>
      <c r="K27" s="308"/>
    </row>
    <row r="28" ht="15" customHeight="1">
      <c r="A28" s="28" t="s">
        <v>470</v>
      </c>
    </row>
    <row r="29" ht="4.5" customHeight="1">
      <c r="A29" s="57"/>
    </row>
    <row r="30" ht="18" customHeight="1">
      <c r="A30" s="70" t="s">
        <v>471</v>
      </c>
    </row>
    <row r="31" ht="12.75" customHeight="1">
      <c r="A31" s="27" t="s">
        <v>472</v>
      </c>
    </row>
    <row r="32" ht="12.75" customHeight="1">
      <c r="A32" s="28" t="s">
        <v>473</v>
      </c>
    </row>
    <row r="33" ht="4.5" customHeight="1">
      <c r="A33" s="57"/>
    </row>
    <row r="34" ht="18" customHeight="1">
      <c r="A34" s="70" t="s">
        <v>474</v>
      </c>
    </row>
    <row r="35" ht="12.75" customHeight="1">
      <c r="A35" s="28" t="s">
        <v>475</v>
      </c>
    </row>
    <row r="36" ht="4.5" customHeight="1">
      <c r="A36" s="57"/>
    </row>
    <row r="37" ht="15" customHeight="1">
      <c r="A37" s="66" t="s">
        <v>476</v>
      </c>
    </row>
    <row r="38" ht="12.75" customHeight="1">
      <c r="A38" s="28" t="s">
        <v>270</v>
      </c>
    </row>
    <row r="39" ht="4.5" customHeight="1">
      <c r="A39" s="57"/>
    </row>
    <row r="40" ht="15" customHeight="1">
      <c r="A40" s="66" t="s">
        <v>477</v>
      </c>
    </row>
    <row r="41" ht="12.75" customHeight="1">
      <c r="A41" s="28" t="s">
        <v>478</v>
      </c>
    </row>
    <row r="42" ht="4.5" customHeight="1">
      <c r="A42" s="57"/>
    </row>
    <row r="43" s="308" customFormat="1" ht="15" customHeight="1">
      <c r="A43" s="66" t="s">
        <v>479</v>
      </c>
    </row>
    <row r="44" ht="12.75" customHeight="1">
      <c r="A44" s="28" t="s">
        <v>480</v>
      </c>
    </row>
    <row r="45" ht="4.5" customHeight="1">
      <c r="A45" s="57"/>
    </row>
    <row r="46" ht="12.75" customHeight="1">
      <c r="A46" s="66" t="s">
        <v>68</v>
      </c>
    </row>
    <row r="47" ht="12.75" customHeight="1">
      <c r="A47" s="28" t="s">
        <v>69</v>
      </c>
    </row>
    <row r="48" ht="15" customHeight="1">
      <c r="A48" s="66" t="s">
        <v>481</v>
      </c>
    </row>
    <row r="49" ht="12.75" customHeight="1">
      <c r="A49" s="28" t="s">
        <v>482</v>
      </c>
    </row>
    <row r="50" ht="4.5" customHeight="1">
      <c r="A50" s="57"/>
    </row>
    <row r="51" ht="18" customHeight="1">
      <c r="A51" s="70" t="s">
        <v>483</v>
      </c>
    </row>
    <row r="52" ht="15" customHeight="1">
      <c r="A52" s="28" t="s">
        <v>70</v>
      </c>
    </row>
    <row r="53" ht="4.5" customHeight="1">
      <c r="A53" s="57"/>
    </row>
    <row r="54" ht="15" customHeight="1">
      <c r="A54" s="65" t="s">
        <v>484</v>
      </c>
    </row>
    <row r="55" ht="12.75" customHeight="1">
      <c r="A55" s="28" t="s">
        <v>485</v>
      </c>
    </row>
    <row r="56" ht="4.5" customHeight="1">
      <c r="A56" s="57"/>
    </row>
    <row r="57" ht="15" customHeight="1">
      <c r="A57" s="66" t="s">
        <v>486</v>
      </c>
    </row>
    <row r="58" ht="12.75" customHeight="1">
      <c r="A58" s="28" t="s">
        <v>487</v>
      </c>
    </row>
    <row r="59" ht="4.5" customHeight="1">
      <c r="A59" s="57"/>
    </row>
    <row r="60" ht="15" customHeight="1">
      <c r="A60" s="66" t="s">
        <v>488</v>
      </c>
    </row>
    <row r="61" ht="12.75" customHeight="1">
      <c r="A61" s="28" t="s">
        <v>489</v>
      </c>
    </row>
    <row r="62" ht="4.5" customHeight="1">
      <c r="A62" s="57"/>
    </row>
    <row r="63" ht="15" customHeight="1">
      <c r="A63" s="66" t="s">
        <v>490</v>
      </c>
    </row>
    <row r="64" ht="12.75" customHeight="1">
      <c r="A64" s="27" t="s">
        <v>491</v>
      </c>
    </row>
    <row r="65" ht="12.75" customHeight="1">
      <c r="A65" s="28" t="s">
        <v>492</v>
      </c>
    </row>
    <row r="66" ht="4.5" customHeight="1">
      <c r="A66" s="57"/>
    </row>
    <row r="67" ht="18" customHeight="1">
      <c r="A67" s="70" t="s">
        <v>493</v>
      </c>
    </row>
    <row r="68" ht="15" customHeight="1">
      <c r="A68" s="28" t="s">
        <v>494</v>
      </c>
    </row>
    <row r="69" ht="5.25" customHeight="1">
      <c r="A69" s="91"/>
    </row>
    <row r="70" ht="15" customHeight="1">
      <c r="A70" s="65" t="s">
        <v>495</v>
      </c>
    </row>
    <row r="71" ht="12.75" customHeight="1">
      <c r="A71" s="29" t="s">
        <v>496</v>
      </c>
    </row>
    <row r="72" ht="4.5" customHeight="1">
      <c r="A72" s="91"/>
    </row>
    <row r="73" ht="15" customHeight="1">
      <c r="A73" s="84" t="s">
        <v>985</v>
      </c>
    </row>
    <row r="74" ht="12.75" customHeight="1">
      <c r="A74" s="29" t="s">
        <v>499</v>
      </c>
    </row>
    <row r="75" ht="4.5" customHeight="1">
      <c r="A75" s="91"/>
    </row>
    <row r="76" ht="15" customHeight="1">
      <c r="A76" s="65" t="s">
        <v>500</v>
      </c>
    </row>
    <row r="77" ht="12.75" customHeight="1">
      <c r="A77" s="29" t="s">
        <v>501</v>
      </c>
    </row>
    <row r="78" ht="4.5" customHeight="1">
      <c r="A78" s="91"/>
    </row>
    <row r="79" ht="15" customHeight="1">
      <c r="A79" s="65" t="s">
        <v>502</v>
      </c>
    </row>
    <row r="80" ht="15" customHeight="1">
      <c r="A80" s="29" t="s">
        <v>503</v>
      </c>
    </row>
    <row r="81" ht="4.5" customHeight="1">
      <c r="A81" s="91"/>
    </row>
    <row r="82" ht="15" customHeight="1">
      <c r="A82" s="65" t="s">
        <v>504</v>
      </c>
    </row>
    <row r="83" ht="12.75" customHeight="1">
      <c r="A83" s="290" t="s">
        <v>505</v>
      </c>
    </row>
    <row r="84" ht="12.75" customHeight="1">
      <c r="A84" s="290" t="s">
        <v>506</v>
      </c>
    </row>
    <row r="85" ht="12.75" customHeight="1">
      <c r="A85" s="29" t="s">
        <v>507</v>
      </c>
    </row>
    <row r="86" ht="4.5" customHeight="1">
      <c r="A86" s="91"/>
    </row>
    <row r="87" ht="15" customHeight="1">
      <c r="A87" s="65" t="s">
        <v>508</v>
      </c>
    </row>
    <row r="88" ht="12.75" customHeight="1">
      <c r="A88" s="290" t="s">
        <v>186</v>
      </c>
    </row>
    <row r="89" ht="12.75" customHeight="1">
      <c r="A89" s="29" t="s">
        <v>187</v>
      </c>
    </row>
    <row r="90" ht="4.5" customHeight="1">
      <c r="A90" s="91"/>
    </row>
    <row r="91" ht="15" customHeight="1">
      <c r="A91" s="65" t="s">
        <v>188</v>
      </c>
    </row>
    <row r="92" ht="12.75" customHeight="1">
      <c r="A92" s="290" t="s">
        <v>193</v>
      </c>
    </row>
    <row r="93" ht="12.75" customHeight="1">
      <c r="A93" s="29" t="s">
        <v>194</v>
      </c>
    </row>
    <row r="94" ht="4.5" customHeight="1">
      <c r="A94" s="91"/>
    </row>
    <row r="95" ht="15" customHeight="1">
      <c r="A95" s="65" t="s">
        <v>195</v>
      </c>
    </row>
    <row r="96" ht="12.75" customHeight="1">
      <c r="A96" s="81" t="s">
        <v>196</v>
      </c>
    </row>
    <row r="97" ht="12.75" customHeight="1">
      <c r="A97" s="81" t="s">
        <v>986</v>
      </c>
    </row>
    <row r="98" ht="12.75" customHeight="1">
      <c r="A98" s="83" t="s">
        <v>197</v>
      </c>
    </row>
    <row r="99" ht="12.75" customHeight="1">
      <c r="A99" s="82" t="s">
        <v>198</v>
      </c>
    </row>
    <row r="100" ht="4.5" customHeight="1">
      <c r="A100" s="291"/>
    </row>
    <row r="101" ht="15" customHeight="1">
      <c r="A101" s="65" t="s">
        <v>199</v>
      </c>
    </row>
    <row r="102" ht="12.75" customHeight="1">
      <c r="A102" s="290" t="s">
        <v>200</v>
      </c>
    </row>
    <row r="103" ht="12.75" customHeight="1">
      <c r="A103" s="29" t="s">
        <v>201</v>
      </c>
    </row>
    <row r="104" ht="4.5" customHeight="1">
      <c r="A104" s="91"/>
    </row>
    <row r="105" spans="1:2" ht="18" customHeight="1">
      <c r="A105" s="70" t="s">
        <v>202</v>
      </c>
      <c r="B105" s="308"/>
    </row>
    <row r="106" ht="15" customHeight="1">
      <c r="A106" s="29" t="s">
        <v>203</v>
      </c>
    </row>
    <row r="107" ht="4.5" customHeight="1" thickBot="1">
      <c r="A107" s="91"/>
    </row>
    <row r="108" ht="18" customHeight="1" thickTop="1">
      <c r="A108" s="71" t="s">
        <v>204</v>
      </c>
    </row>
    <row r="109" ht="15" customHeight="1" thickBot="1">
      <c r="A109" s="292" t="s">
        <v>205</v>
      </c>
    </row>
    <row r="110" ht="4.5" customHeight="1" thickBot="1" thickTop="1">
      <c r="A110" s="91"/>
    </row>
    <row r="111" spans="1:2" ht="18" customHeight="1">
      <c r="A111" s="72" t="s">
        <v>99</v>
      </c>
      <c r="B111" s="308"/>
    </row>
    <row r="112" ht="15" customHeight="1" thickBot="1">
      <c r="A112" s="293" t="s">
        <v>994</v>
      </c>
    </row>
    <row r="113" ht="4.5" customHeight="1">
      <c r="A113" s="291"/>
    </row>
    <row r="114" ht="18" customHeight="1">
      <c r="A114" s="70" t="s">
        <v>96</v>
      </c>
    </row>
    <row r="115" ht="12.75" customHeight="1">
      <c r="A115" s="29" t="s">
        <v>206</v>
      </c>
    </row>
    <row r="116" ht="4.5" customHeight="1">
      <c r="A116" s="294"/>
    </row>
    <row r="117" ht="18" customHeight="1">
      <c r="A117" s="73" t="s">
        <v>97</v>
      </c>
    </row>
    <row r="118" ht="12.75" customHeight="1">
      <c r="A118" s="29" t="s">
        <v>207</v>
      </c>
    </row>
    <row r="119" ht="4.5" customHeight="1">
      <c r="A119" s="294"/>
    </row>
    <row r="120" ht="18" customHeight="1">
      <c r="A120" s="70" t="s">
        <v>98</v>
      </c>
    </row>
    <row r="121" ht="12.75" customHeight="1">
      <c r="A121" s="29" t="s">
        <v>208</v>
      </c>
    </row>
    <row r="122" ht="4.5" customHeight="1">
      <c r="A122" s="91"/>
    </row>
    <row r="123" ht="15" customHeight="1">
      <c r="A123" s="65" t="s">
        <v>361</v>
      </c>
    </row>
    <row r="124" ht="12.75" customHeight="1">
      <c r="A124" s="290" t="s">
        <v>209</v>
      </c>
    </row>
    <row r="125" ht="12.75" customHeight="1">
      <c r="A125" s="29" t="s">
        <v>210</v>
      </c>
    </row>
    <row r="126" ht="4.5" customHeight="1">
      <c r="A126" s="294"/>
    </row>
    <row r="127" ht="15" customHeight="1">
      <c r="A127" s="65" t="s">
        <v>362</v>
      </c>
    </row>
    <row r="128" ht="12.75" customHeight="1">
      <c r="A128" s="290" t="s">
        <v>211</v>
      </c>
    </row>
    <row r="129" ht="12.75" customHeight="1">
      <c r="A129" s="290" t="s">
        <v>212</v>
      </c>
    </row>
    <row r="130" ht="12.75" customHeight="1">
      <c r="A130" s="29" t="s">
        <v>987</v>
      </c>
    </row>
    <row r="131" ht="4.5" customHeight="1">
      <c r="A131" s="294"/>
    </row>
    <row r="132" ht="15" customHeight="1">
      <c r="A132" s="65" t="s">
        <v>363</v>
      </c>
    </row>
    <row r="133" ht="12.75" customHeight="1">
      <c r="A133" s="29" t="s">
        <v>213</v>
      </c>
    </row>
    <row r="134" ht="4.5" customHeight="1">
      <c r="A134" s="294"/>
    </row>
    <row r="135" spans="1:2" ht="18" customHeight="1">
      <c r="A135" s="70" t="s">
        <v>364</v>
      </c>
      <c r="B135" s="308"/>
    </row>
    <row r="136" ht="15" customHeight="1">
      <c r="A136" s="29" t="s">
        <v>214</v>
      </c>
    </row>
    <row r="137" ht="4.5" customHeight="1" thickBot="1">
      <c r="A137" s="91"/>
    </row>
    <row r="138" spans="1:5" ht="18" customHeight="1">
      <c r="A138" s="72" t="s">
        <v>100</v>
      </c>
      <c r="B138" s="308"/>
      <c r="C138" s="308"/>
      <c r="D138" s="308"/>
      <c r="E138" s="308"/>
    </row>
    <row r="139" ht="15" customHeight="1" thickBot="1">
      <c r="A139" s="293" t="s">
        <v>995</v>
      </c>
    </row>
    <row r="140" ht="4.5" customHeight="1">
      <c r="A140" s="291"/>
    </row>
    <row r="141" ht="18" customHeight="1">
      <c r="A141" s="70" t="s">
        <v>215</v>
      </c>
    </row>
    <row r="142" ht="12.75" customHeight="1">
      <c r="A142" s="290" t="s">
        <v>216</v>
      </c>
    </row>
    <row r="143" ht="12.75" customHeight="1">
      <c r="A143" s="29" t="s">
        <v>217</v>
      </c>
    </row>
    <row r="144" ht="4.5" customHeight="1">
      <c r="A144" s="91"/>
    </row>
    <row r="145" ht="18" customHeight="1">
      <c r="A145" s="70" t="s">
        <v>218</v>
      </c>
    </row>
    <row r="146" ht="12.75" customHeight="1">
      <c r="A146" s="29" t="s">
        <v>219</v>
      </c>
    </row>
    <row r="147" ht="4.5" customHeight="1">
      <c r="A147" s="91"/>
    </row>
    <row r="148" ht="15" customHeight="1">
      <c r="A148" s="68" t="s">
        <v>220</v>
      </c>
    </row>
    <row r="149" ht="12.75" customHeight="1">
      <c r="A149" s="290" t="s">
        <v>221</v>
      </c>
    </row>
    <row r="150" ht="12.75" customHeight="1">
      <c r="A150" s="290" t="s">
        <v>222</v>
      </c>
    </row>
    <row r="151" ht="12.75" customHeight="1">
      <c r="A151" s="290" t="s">
        <v>304</v>
      </c>
    </row>
    <row r="152" ht="12.75" customHeight="1">
      <c r="A152" s="290" t="s">
        <v>223</v>
      </c>
    </row>
    <row r="153" ht="12.75" customHeight="1">
      <c r="A153" s="29" t="s">
        <v>224</v>
      </c>
    </row>
    <row r="154" ht="4.5" customHeight="1">
      <c r="A154" s="91"/>
    </row>
    <row r="155" ht="18" customHeight="1" hidden="1">
      <c r="A155" s="68"/>
    </row>
    <row r="156" ht="15" customHeight="1" hidden="1">
      <c r="A156" s="290"/>
    </row>
    <row r="157" ht="15" customHeight="1" hidden="1">
      <c r="A157" s="290"/>
    </row>
    <row r="158" ht="15" customHeight="1" hidden="1">
      <c r="A158" s="290"/>
    </row>
    <row r="159" ht="15" customHeight="1" hidden="1">
      <c r="A159" s="29"/>
    </row>
    <row r="160" ht="4.5" customHeight="1" hidden="1">
      <c r="A160" s="294"/>
    </row>
    <row r="161" ht="15" customHeight="1">
      <c r="A161" s="68" t="s">
        <v>225</v>
      </c>
    </row>
    <row r="162" ht="12.75" customHeight="1">
      <c r="A162" s="29" t="s">
        <v>226</v>
      </c>
    </row>
    <row r="163" ht="4.5" customHeight="1">
      <c r="A163" s="294"/>
    </row>
    <row r="164" spans="1:4" ht="18" customHeight="1">
      <c r="A164" s="70" t="s">
        <v>227</v>
      </c>
      <c r="B164" s="308"/>
      <c r="C164" s="308"/>
      <c r="D164" s="308"/>
    </row>
    <row r="165" ht="15" customHeight="1">
      <c r="A165" s="29" t="s">
        <v>228</v>
      </c>
    </row>
    <row r="166" ht="4.5" customHeight="1">
      <c r="A166" s="91"/>
    </row>
    <row r="167" ht="15" customHeight="1">
      <c r="A167" s="64" t="s">
        <v>229</v>
      </c>
    </row>
    <row r="168" ht="12.75" customHeight="1">
      <c r="A168" s="290" t="s">
        <v>230</v>
      </c>
    </row>
    <row r="169" ht="12.75" customHeight="1">
      <c r="A169" s="29" t="s">
        <v>231</v>
      </c>
    </row>
    <row r="170" ht="4.5" customHeight="1">
      <c r="A170" s="91"/>
    </row>
    <row r="171" ht="15" customHeight="1">
      <c r="A171" s="69" t="s">
        <v>232</v>
      </c>
    </row>
    <row r="172" ht="12.75" customHeight="1">
      <c r="A172" s="91" t="s">
        <v>233</v>
      </c>
    </row>
    <row r="173" ht="12.75" customHeight="1">
      <c r="A173" s="91" t="s">
        <v>234</v>
      </c>
    </row>
    <row r="174" ht="12.75" customHeight="1">
      <c r="A174" s="91" t="s">
        <v>235</v>
      </c>
    </row>
    <row r="175" ht="4.5" customHeight="1">
      <c r="A175" s="91"/>
    </row>
    <row r="176" ht="18" customHeight="1">
      <c r="A176" s="70" t="s">
        <v>236</v>
      </c>
    </row>
    <row r="177" ht="15" customHeight="1">
      <c r="A177" s="29" t="s">
        <v>237</v>
      </c>
    </row>
    <row r="178" ht="4.5" customHeight="1">
      <c r="A178" s="91"/>
    </row>
    <row r="179" ht="15" customHeight="1">
      <c r="A179" s="69" t="s">
        <v>238</v>
      </c>
    </row>
    <row r="180" ht="12.75" customHeight="1">
      <c r="A180" s="295" t="s">
        <v>239</v>
      </c>
    </row>
    <row r="181" ht="12.75" customHeight="1">
      <c r="A181" s="296" t="s">
        <v>240</v>
      </c>
    </row>
    <row r="182" ht="12.75" customHeight="1">
      <c r="A182" s="296" t="s">
        <v>241</v>
      </c>
    </row>
    <row r="183" ht="12.75" customHeight="1">
      <c r="A183" s="296" t="s">
        <v>242</v>
      </c>
    </row>
    <row r="184" ht="12.75" customHeight="1">
      <c r="A184" s="297" t="s">
        <v>243</v>
      </c>
    </row>
    <row r="185" ht="4.5" customHeight="1">
      <c r="A185" s="91"/>
    </row>
    <row r="186" ht="15" customHeight="1">
      <c r="A186" s="69" t="s">
        <v>244</v>
      </c>
    </row>
    <row r="187" ht="15" customHeight="1">
      <c r="A187" s="29" t="s">
        <v>306</v>
      </c>
    </row>
    <row r="188" ht="4.5" customHeight="1">
      <c r="A188" s="294"/>
    </row>
    <row r="189" ht="18" customHeight="1">
      <c r="A189" s="70" t="s">
        <v>307</v>
      </c>
    </row>
    <row r="190" ht="15" customHeight="1">
      <c r="A190" s="29" t="s">
        <v>308</v>
      </c>
    </row>
    <row r="191" ht="4.5" customHeight="1">
      <c r="A191" s="91"/>
    </row>
    <row r="192" ht="15" customHeight="1">
      <c r="A192" s="69" t="s">
        <v>309</v>
      </c>
    </row>
    <row r="193" ht="12.75" customHeight="1">
      <c r="A193" s="295" t="s">
        <v>988</v>
      </c>
    </row>
    <row r="194" ht="12.75" customHeight="1">
      <c r="A194" s="296" t="s">
        <v>310</v>
      </c>
    </row>
    <row r="195" ht="12.75" customHeight="1">
      <c r="A195" s="296" t="s">
        <v>312</v>
      </c>
    </row>
    <row r="196" ht="12.75" customHeight="1">
      <c r="A196" s="296" t="s">
        <v>313</v>
      </c>
    </row>
    <row r="197" ht="12.75" customHeight="1">
      <c r="A197" s="297" t="s">
        <v>314</v>
      </c>
    </row>
    <row r="198" ht="4.5" customHeight="1">
      <c r="A198" s="91"/>
    </row>
    <row r="199" ht="15" customHeight="1">
      <c r="A199" s="69" t="s">
        <v>315</v>
      </c>
    </row>
    <row r="200" ht="12.75" customHeight="1">
      <c r="A200" s="297" t="s">
        <v>316</v>
      </c>
    </row>
    <row r="201" ht="4.5" customHeight="1">
      <c r="A201" s="91"/>
    </row>
    <row r="202" ht="18" customHeight="1">
      <c r="A202" s="70" t="s">
        <v>317</v>
      </c>
    </row>
    <row r="203" ht="15" customHeight="1">
      <c r="A203" s="29" t="s">
        <v>318</v>
      </c>
    </row>
    <row r="204" ht="4.5" customHeight="1">
      <c r="A204" s="91"/>
    </row>
    <row r="205" ht="15" customHeight="1">
      <c r="A205" s="69" t="s">
        <v>319</v>
      </c>
    </row>
    <row r="206" ht="12.75" customHeight="1">
      <c r="A206" s="29" t="s">
        <v>320</v>
      </c>
    </row>
    <row r="207" ht="4.5" customHeight="1">
      <c r="A207" s="91"/>
    </row>
    <row r="208" ht="15" customHeight="1">
      <c r="A208" s="69" t="s">
        <v>321</v>
      </c>
    </row>
    <row r="209" ht="12.75" customHeight="1">
      <c r="A209" s="29" t="s">
        <v>322</v>
      </c>
    </row>
    <row r="210" ht="4.5" customHeight="1">
      <c r="A210" s="91"/>
    </row>
    <row r="211" ht="15" customHeight="1">
      <c r="A211" s="69" t="s">
        <v>323</v>
      </c>
    </row>
    <row r="212" ht="12.75" customHeight="1">
      <c r="A212" s="29" t="s">
        <v>324</v>
      </c>
    </row>
    <row r="213" ht="4.5" customHeight="1">
      <c r="A213" s="91"/>
    </row>
    <row r="214" ht="15" customHeight="1">
      <c r="A214" s="69" t="s">
        <v>325</v>
      </c>
    </row>
    <row r="215" ht="12.75" customHeight="1">
      <c r="A215" s="29" t="s">
        <v>326</v>
      </c>
    </row>
    <row r="216" ht="4.5" customHeight="1">
      <c r="A216" s="91"/>
    </row>
    <row r="217" ht="18" customHeight="1">
      <c r="A217" s="74" t="s">
        <v>327</v>
      </c>
    </row>
    <row r="218" ht="15" customHeight="1">
      <c r="A218" s="29" t="s">
        <v>328</v>
      </c>
    </row>
    <row r="219" ht="4.5" customHeight="1">
      <c r="A219" s="91"/>
    </row>
    <row r="220" ht="15" customHeight="1">
      <c r="A220" s="92" t="s">
        <v>329</v>
      </c>
    </row>
    <row r="221" ht="12.75" customHeight="1">
      <c r="A221" s="29" t="s">
        <v>330</v>
      </c>
    </row>
    <row r="222" ht="4.5" customHeight="1">
      <c r="A222" s="91"/>
    </row>
    <row r="223" ht="15" customHeight="1">
      <c r="A223" s="92" t="s">
        <v>331</v>
      </c>
    </row>
    <row r="224" ht="12.75" customHeight="1">
      <c r="A224" s="29" t="s">
        <v>332</v>
      </c>
    </row>
    <row r="225" ht="4.5" customHeight="1">
      <c r="A225" s="91"/>
    </row>
    <row r="226" ht="15" customHeight="1">
      <c r="A226" s="92" t="s">
        <v>333</v>
      </c>
    </row>
    <row r="227" ht="12.75" customHeight="1">
      <c r="A227" s="29" t="s">
        <v>334</v>
      </c>
    </row>
    <row r="228" ht="4.5" customHeight="1">
      <c r="A228" s="91"/>
    </row>
    <row r="229" ht="18" customHeight="1">
      <c r="A229" s="93" t="s">
        <v>335</v>
      </c>
    </row>
    <row r="230" ht="15" customHeight="1">
      <c r="A230" s="29" t="s">
        <v>336</v>
      </c>
    </row>
    <row r="231" ht="4.5" customHeight="1">
      <c r="A231" s="91"/>
    </row>
    <row r="232" ht="15" customHeight="1">
      <c r="A232" s="65" t="s">
        <v>337</v>
      </c>
    </row>
    <row r="233" ht="12.75" customHeight="1">
      <c r="A233" s="29" t="s">
        <v>338</v>
      </c>
    </row>
    <row r="234" ht="4.5" customHeight="1">
      <c r="A234" s="294"/>
    </row>
    <row r="235" ht="15" customHeight="1">
      <c r="A235" s="65" t="s">
        <v>339</v>
      </c>
    </row>
    <row r="236" ht="12.75" customHeight="1">
      <c r="A236" s="296" t="s">
        <v>340</v>
      </c>
    </row>
    <row r="237" ht="12.75" customHeight="1">
      <c r="A237" s="296" t="s">
        <v>341</v>
      </c>
    </row>
    <row r="238" ht="12.75" customHeight="1">
      <c r="A238" s="297" t="s">
        <v>344</v>
      </c>
    </row>
    <row r="239" ht="4.5" customHeight="1">
      <c r="A239" s="294"/>
    </row>
    <row r="240" ht="15" customHeight="1">
      <c r="A240" s="65" t="s">
        <v>345</v>
      </c>
    </row>
    <row r="241" ht="12.75" customHeight="1">
      <c r="A241" s="29" t="s">
        <v>346</v>
      </c>
    </row>
    <row r="242" ht="4.5" customHeight="1">
      <c r="A242" s="91"/>
    </row>
    <row r="243" ht="15" customHeight="1">
      <c r="A243" s="70" t="s">
        <v>347</v>
      </c>
    </row>
    <row r="244" ht="12.75" customHeight="1">
      <c r="A244" s="298" t="s">
        <v>348</v>
      </c>
    </row>
    <row r="245" ht="4.5" customHeight="1">
      <c r="A245" s="91"/>
    </row>
    <row r="246" ht="15" customHeight="1">
      <c r="A246" s="69" t="s">
        <v>349</v>
      </c>
    </row>
    <row r="247" ht="12.75" customHeight="1">
      <c r="A247" s="29" t="s">
        <v>350</v>
      </c>
    </row>
    <row r="248" ht="4.5" customHeight="1">
      <c r="A248" s="91"/>
    </row>
    <row r="249" ht="15" customHeight="1">
      <c r="A249" s="69" t="s">
        <v>351</v>
      </c>
    </row>
    <row r="250" ht="12.75" customHeight="1">
      <c r="A250" s="29" t="s">
        <v>352</v>
      </c>
    </row>
    <row r="251" ht="4.5" customHeight="1">
      <c r="A251" s="91"/>
    </row>
    <row r="252" ht="15" customHeight="1">
      <c r="A252" s="64" t="s">
        <v>353</v>
      </c>
    </row>
    <row r="253" ht="12.75" customHeight="1">
      <c r="A253" s="29" t="s">
        <v>354</v>
      </c>
    </row>
    <row r="254" ht="4.5" customHeight="1">
      <c r="A254" s="91"/>
    </row>
    <row r="255" ht="15" customHeight="1">
      <c r="A255" s="69" t="s">
        <v>355</v>
      </c>
    </row>
    <row r="256" ht="12.75" customHeight="1">
      <c r="A256" s="29" t="s">
        <v>992</v>
      </c>
    </row>
    <row r="257" ht="4.5" customHeight="1">
      <c r="A257" s="91"/>
    </row>
    <row r="258" ht="15" customHeight="1">
      <c r="A258" s="69" t="s">
        <v>356</v>
      </c>
    </row>
    <row r="259" ht="12.75" customHeight="1">
      <c r="A259" s="29" t="s">
        <v>357</v>
      </c>
    </row>
    <row r="260" ht="4.5" customHeight="1">
      <c r="A260" s="91"/>
    </row>
    <row r="261" ht="15" customHeight="1">
      <c r="A261" s="69" t="s">
        <v>358</v>
      </c>
    </row>
    <row r="262" ht="12.75" customHeight="1">
      <c r="A262" s="29" t="s">
        <v>359</v>
      </c>
    </row>
    <row r="263" ht="4.5" customHeight="1">
      <c r="A263" s="91"/>
    </row>
    <row r="264" ht="18" customHeight="1">
      <c r="A264" s="74" t="s">
        <v>360</v>
      </c>
    </row>
    <row r="265" ht="12.75" customHeight="1">
      <c r="A265" s="29" t="s">
        <v>365</v>
      </c>
    </row>
    <row r="266" ht="4.5" customHeight="1">
      <c r="A266" s="91"/>
    </row>
    <row r="267" ht="15" customHeight="1">
      <c r="A267" s="69" t="s">
        <v>366</v>
      </c>
    </row>
    <row r="268" ht="15" customHeight="1">
      <c r="A268" s="29" t="s">
        <v>367</v>
      </c>
    </row>
    <row r="269" ht="4.5" customHeight="1">
      <c r="A269" s="91"/>
    </row>
    <row r="270" ht="15" customHeight="1">
      <c r="A270" s="69" t="s">
        <v>368</v>
      </c>
    </row>
    <row r="271" ht="12.75" customHeight="1">
      <c r="A271" s="29" t="s">
        <v>369</v>
      </c>
    </row>
    <row r="272" ht="4.5" customHeight="1">
      <c r="A272" s="91"/>
    </row>
    <row r="273" ht="18" customHeight="1">
      <c r="A273" s="74" t="s">
        <v>370</v>
      </c>
    </row>
    <row r="274" ht="15" customHeight="1">
      <c r="A274" s="29" t="s">
        <v>371</v>
      </c>
    </row>
    <row r="275" ht="4.5" customHeight="1">
      <c r="A275" s="91"/>
    </row>
    <row r="276" ht="18" customHeight="1">
      <c r="A276" s="70" t="s">
        <v>372</v>
      </c>
    </row>
    <row r="277" ht="12.75" customHeight="1">
      <c r="A277" s="29" t="s">
        <v>373</v>
      </c>
    </row>
    <row r="278" ht="4.5" customHeight="1" thickBot="1">
      <c r="A278" s="294"/>
    </row>
    <row r="279" spans="1:14" ht="18" customHeight="1">
      <c r="A279" s="72" t="s">
        <v>997</v>
      </c>
      <c r="B279" s="308"/>
      <c r="C279" s="308"/>
      <c r="D279" s="308"/>
      <c r="E279" s="308"/>
      <c r="F279" s="308"/>
      <c r="G279" s="308"/>
      <c r="H279" s="308"/>
      <c r="I279" s="308"/>
      <c r="J279" s="308"/>
      <c r="K279" s="308"/>
      <c r="L279" s="308"/>
      <c r="M279" s="308"/>
      <c r="N279" s="308"/>
    </row>
    <row r="280" ht="15" customHeight="1" thickBot="1">
      <c r="A280" s="293" t="s">
        <v>374</v>
      </c>
    </row>
    <row r="281" ht="19.5" customHeight="1">
      <c r="A281" s="59" t="s">
        <v>996</v>
      </c>
    </row>
    <row r="282" ht="8.25" customHeight="1">
      <c r="A282" s="31"/>
    </row>
    <row r="283" ht="15" customHeight="1">
      <c r="A283" s="291"/>
    </row>
    <row r="284" ht="15" customHeight="1">
      <c r="A284" s="65" t="s">
        <v>375</v>
      </c>
    </row>
    <row r="285" ht="12.75" customHeight="1">
      <c r="A285" s="30" t="s">
        <v>376</v>
      </c>
    </row>
    <row r="286" ht="12.75" customHeight="1">
      <c r="A286" s="26" t="s">
        <v>377</v>
      </c>
    </row>
    <row r="287" ht="4.5" customHeight="1">
      <c r="A287" s="91"/>
    </row>
    <row r="288" ht="15" customHeight="1">
      <c r="A288" s="65" t="s">
        <v>378</v>
      </c>
    </row>
    <row r="289" ht="12.75" customHeight="1">
      <c r="A289" s="25" t="s">
        <v>379</v>
      </c>
    </row>
    <row r="290" ht="12.75" customHeight="1">
      <c r="A290" s="94" t="s">
        <v>380</v>
      </c>
    </row>
    <row r="291" ht="4.5" customHeight="1">
      <c r="A291" s="58"/>
    </row>
    <row r="292" ht="15" customHeight="1">
      <c r="A292" s="65" t="s">
        <v>381</v>
      </c>
    </row>
    <row r="293" ht="12.75" customHeight="1">
      <c r="A293" s="290" t="s">
        <v>998</v>
      </c>
    </row>
    <row r="294" ht="12.75" customHeight="1">
      <c r="A294" s="29" t="s">
        <v>382</v>
      </c>
    </row>
    <row r="295" ht="4.5" customHeight="1">
      <c r="A295" s="91"/>
    </row>
    <row r="296" spans="1:3" ht="18" customHeight="1">
      <c r="A296" s="70" t="s">
        <v>383</v>
      </c>
      <c r="B296" s="308"/>
      <c r="C296" s="308"/>
    </row>
    <row r="297" ht="12.75" customHeight="1">
      <c r="A297" s="29" t="s">
        <v>384</v>
      </c>
    </row>
    <row r="298" ht="4.5" customHeight="1">
      <c r="A298" s="91"/>
    </row>
    <row r="299" ht="15" customHeight="1">
      <c r="A299" s="64" t="s">
        <v>385</v>
      </c>
    </row>
    <row r="300" ht="12.75" customHeight="1">
      <c r="A300" s="290" t="s">
        <v>128</v>
      </c>
    </row>
    <row r="301" ht="4.5" customHeight="1">
      <c r="A301" s="91"/>
    </row>
    <row r="302" ht="15" customHeight="1">
      <c r="A302" s="79" t="s">
        <v>386</v>
      </c>
    </row>
    <row r="303" ht="12.75" customHeight="1">
      <c r="A303" s="290" t="s">
        <v>387</v>
      </c>
    </row>
    <row r="304" ht="12.75" customHeight="1">
      <c r="A304" s="29" t="s">
        <v>388</v>
      </c>
    </row>
    <row r="305" ht="4.5" customHeight="1">
      <c r="A305" s="91"/>
    </row>
    <row r="306" ht="15" customHeight="1">
      <c r="A306" s="80" t="s">
        <v>999</v>
      </c>
    </row>
    <row r="307" ht="15" customHeight="1">
      <c r="A307" s="29" t="s">
        <v>389</v>
      </c>
    </row>
    <row r="308" ht="4.5" customHeight="1">
      <c r="A308" s="91"/>
    </row>
    <row r="309" ht="15" customHeight="1">
      <c r="A309" s="64" t="s">
        <v>390</v>
      </c>
    </row>
    <row r="310" ht="12.75" customHeight="1">
      <c r="A310" s="290" t="s">
        <v>5</v>
      </c>
    </row>
    <row r="311" ht="12.75" customHeight="1">
      <c r="A311" s="290" t="s">
        <v>391</v>
      </c>
    </row>
    <row r="312" ht="12.75" customHeight="1">
      <c r="A312" s="29" t="s">
        <v>392</v>
      </c>
    </row>
    <row r="313" ht="4.5" customHeight="1">
      <c r="A313" s="91"/>
    </row>
    <row r="314" ht="15" customHeight="1">
      <c r="A314" s="64" t="s">
        <v>393</v>
      </c>
    </row>
    <row r="315" ht="12.75" customHeight="1">
      <c r="A315" s="29" t="s">
        <v>989</v>
      </c>
    </row>
    <row r="316" ht="4.5" customHeight="1">
      <c r="A316" s="91"/>
    </row>
    <row r="317" ht="15" customHeight="1">
      <c r="A317" s="64" t="s">
        <v>394</v>
      </c>
    </row>
    <row r="318" ht="12.75" customHeight="1">
      <c r="A318" s="290" t="s">
        <v>395</v>
      </c>
    </row>
    <row r="319" ht="12.75" customHeight="1">
      <c r="A319" s="290" t="s">
        <v>396</v>
      </c>
    </row>
    <row r="320" ht="12.75" customHeight="1">
      <c r="A320" s="29" t="s">
        <v>397</v>
      </c>
    </row>
    <row r="321" ht="4.5" customHeight="1">
      <c r="A321" s="91"/>
    </row>
    <row r="322" ht="15" customHeight="1">
      <c r="A322" s="64" t="s">
        <v>3</v>
      </c>
    </row>
    <row r="323" ht="15" customHeight="1">
      <c r="A323" s="91" t="s">
        <v>4</v>
      </c>
    </row>
    <row r="324" ht="4.5" customHeight="1">
      <c r="A324" s="91"/>
    </row>
    <row r="325" ht="15" customHeight="1">
      <c r="A325" s="64" t="s">
        <v>398</v>
      </c>
    </row>
    <row r="326" ht="12.75" customHeight="1">
      <c r="A326" s="296" t="s">
        <v>399</v>
      </c>
    </row>
    <row r="327" ht="12.75" customHeight="1">
      <c r="A327" s="296" t="s">
        <v>400</v>
      </c>
    </row>
    <row r="328" ht="12.75" customHeight="1">
      <c r="A328" s="296" t="s">
        <v>403</v>
      </c>
    </row>
    <row r="329" ht="12.75" customHeight="1">
      <c r="A329" s="296" t="s">
        <v>404</v>
      </c>
    </row>
    <row r="330" ht="12.75" customHeight="1">
      <c r="A330" s="297" t="s">
        <v>990</v>
      </c>
    </row>
    <row r="331" ht="4.5" customHeight="1">
      <c r="A331" s="91"/>
    </row>
    <row r="332" ht="16.5" customHeight="1">
      <c r="A332" s="80" t="s">
        <v>405</v>
      </c>
    </row>
    <row r="333" ht="15" customHeight="1">
      <c r="A333" s="29" t="s">
        <v>406</v>
      </c>
    </row>
    <row r="334" ht="4.5" customHeight="1">
      <c r="A334" s="91"/>
    </row>
    <row r="335" ht="18" customHeight="1">
      <c r="A335" s="75" t="s">
        <v>407</v>
      </c>
    </row>
    <row r="336" ht="12.75" customHeight="1">
      <c r="A336" s="290" t="s">
        <v>408</v>
      </c>
    </row>
    <row r="337" ht="12.75" customHeight="1">
      <c r="A337" s="29" t="s">
        <v>412</v>
      </c>
    </row>
    <row r="338" ht="4.5" customHeight="1">
      <c r="A338" s="294"/>
    </row>
    <row r="339" ht="18" customHeight="1">
      <c r="A339" s="75" t="s">
        <v>413</v>
      </c>
    </row>
    <row r="340" ht="12.75" customHeight="1">
      <c r="A340" s="290" t="s">
        <v>414</v>
      </c>
    </row>
    <row r="341" ht="12.75" customHeight="1">
      <c r="A341" s="29" t="s">
        <v>415</v>
      </c>
    </row>
    <row r="342" ht="4.5" customHeight="1">
      <c r="A342" s="91"/>
    </row>
    <row r="343" ht="15" customHeight="1">
      <c r="A343" s="66" t="s">
        <v>416</v>
      </c>
    </row>
    <row r="344" ht="12.75" customHeight="1">
      <c r="A344" s="28" t="s">
        <v>271</v>
      </c>
    </row>
    <row r="345" ht="4.5" customHeight="1">
      <c r="A345" s="57"/>
    </row>
    <row r="346" ht="15" customHeight="1">
      <c r="A346" s="66" t="s">
        <v>417</v>
      </c>
    </row>
    <row r="347" ht="12.75" customHeight="1">
      <c r="A347" s="28" t="s">
        <v>418</v>
      </c>
    </row>
    <row r="348" ht="4.5" customHeight="1">
      <c r="A348" s="57"/>
    </row>
    <row r="349" ht="15" customHeight="1">
      <c r="A349" s="66" t="s">
        <v>419</v>
      </c>
    </row>
    <row r="350" ht="12.75" customHeight="1">
      <c r="A350" s="28" t="s">
        <v>420</v>
      </c>
    </row>
    <row r="351" ht="4.5" customHeight="1">
      <c r="A351" s="57"/>
    </row>
    <row r="352" ht="15" customHeight="1">
      <c r="A352" s="66" t="s">
        <v>425</v>
      </c>
    </row>
    <row r="353" ht="12.75" customHeight="1">
      <c r="A353" s="28" t="s">
        <v>426</v>
      </c>
    </row>
    <row r="354" ht="4.5" customHeight="1">
      <c r="A354" s="57"/>
    </row>
    <row r="355" ht="18" customHeight="1">
      <c r="A355" s="70" t="s">
        <v>1000</v>
      </c>
    </row>
    <row r="356" ht="15" customHeight="1">
      <c r="A356" s="28" t="s">
        <v>427</v>
      </c>
    </row>
    <row r="357" ht="4.5" customHeight="1">
      <c r="A357" s="91"/>
    </row>
    <row r="358" ht="15" customHeight="1">
      <c r="A358" s="65" t="s">
        <v>428</v>
      </c>
    </row>
    <row r="359" ht="12.75" customHeight="1">
      <c r="A359" s="28" t="s">
        <v>2</v>
      </c>
    </row>
    <row r="360" ht="4.5" customHeight="1">
      <c r="A360" s="57"/>
    </row>
    <row r="361" ht="15" customHeight="1">
      <c r="A361" s="66" t="s">
        <v>429</v>
      </c>
    </row>
    <row r="362" ht="12.75" customHeight="1">
      <c r="A362" s="28" t="s">
        <v>430</v>
      </c>
    </row>
    <row r="363" ht="4.5" customHeight="1">
      <c r="A363" s="57"/>
    </row>
    <row r="364" ht="15" customHeight="1">
      <c r="A364" s="66" t="s">
        <v>431</v>
      </c>
    </row>
    <row r="365" ht="12.75" customHeight="1">
      <c r="A365" s="28" t="s">
        <v>432</v>
      </c>
    </row>
    <row r="366" ht="4.5" customHeight="1">
      <c r="A366" s="57"/>
    </row>
    <row r="367" ht="15" customHeight="1">
      <c r="A367" s="66" t="s">
        <v>433</v>
      </c>
    </row>
    <row r="368" ht="12.75" customHeight="1">
      <c r="A368" s="28" t="s">
        <v>434</v>
      </c>
    </row>
    <row r="369" ht="4.5" customHeight="1">
      <c r="A369" s="57"/>
    </row>
    <row r="370" ht="18" customHeight="1">
      <c r="A370" s="70" t="s">
        <v>1</v>
      </c>
    </row>
    <row r="371" ht="15" customHeight="1">
      <c r="A371" s="28" t="s">
        <v>435</v>
      </c>
    </row>
    <row r="372" ht="4.5" customHeight="1">
      <c r="A372" s="294"/>
    </row>
    <row r="373" ht="15" customHeight="1">
      <c r="A373" s="65" t="s">
        <v>436</v>
      </c>
    </row>
    <row r="374" ht="12.75" customHeight="1">
      <c r="A374" s="290" t="s">
        <v>437</v>
      </c>
    </row>
    <row r="375" ht="12.75" customHeight="1">
      <c r="A375" s="29" t="s">
        <v>438</v>
      </c>
    </row>
    <row r="376" ht="4.5" customHeight="1">
      <c r="A376" s="291"/>
    </row>
    <row r="377" ht="15" customHeight="1">
      <c r="A377" s="65" t="s">
        <v>439</v>
      </c>
    </row>
    <row r="378" ht="12.75" customHeight="1">
      <c r="A378" s="29" t="s">
        <v>84</v>
      </c>
    </row>
    <row r="379" ht="4.5" customHeight="1">
      <c r="A379" s="294"/>
    </row>
    <row r="380" ht="15" customHeight="1">
      <c r="A380" s="65" t="s">
        <v>85</v>
      </c>
    </row>
    <row r="381" ht="12.75" customHeight="1">
      <c r="A381" s="290" t="s">
        <v>86</v>
      </c>
    </row>
    <row r="382" ht="12.75" customHeight="1">
      <c r="A382" s="29" t="s">
        <v>1024</v>
      </c>
    </row>
    <row r="383" ht="4.5" customHeight="1">
      <c r="A383" s="294"/>
    </row>
    <row r="384" ht="15" customHeight="1">
      <c r="A384" s="65" t="s">
        <v>87</v>
      </c>
    </row>
    <row r="385" ht="12.75" customHeight="1">
      <c r="A385" s="29" t="s">
        <v>88</v>
      </c>
    </row>
    <row r="386" ht="4.5" customHeight="1">
      <c r="A386" s="91"/>
    </row>
    <row r="387" spans="1:7" ht="18" customHeight="1">
      <c r="A387" s="70" t="s">
        <v>89</v>
      </c>
      <c r="B387" s="308"/>
      <c r="C387" s="308"/>
      <c r="D387" s="308"/>
      <c r="E387" s="308"/>
      <c r="F387" s="308"/>
      <c r="G387" s="308"/>
    </row>
    <row r="388" ht="15" customHeight="1">
      <c r="A388" s="29" t="s">
        <v>90</v>
      </c>
    </row>
    <row r="389" ht="4.5" customHeight="1" thickBot="1">
      <c r="A389" s="91"/>
    </row>
    <row r="390" ht="18" customHeight="1" thickTop="1">
      <c r="A390" s="76" t="s">
        <v>91</v>
      </c>
    </row>
    <row r="391" ht="15" customHeight="1" thickBot="1">
      <c r="A391" s="292" t="s">
        <v>991</v>
      </c>
    </row>
    <row r="392" ht="4.5" customHeight="1" thickBot="1" thickTop="1">
      <c r="A392" s="91"/>
    </row>
    <row r="393" ht="18" customHeight="1">
      <c r="A393" s="72" t="s">
        <v>1001</v>
      </c>
    </row>
    <row r="394" ht="15" customHeight="1" thickBot="1">
      <c r="A394" s="293" t="s">
        <v>92</v>
      </c>
    </row>
    <row r="395" ht="4.5" customHeight="1">
      <c r="A395" s="91"/>
    </row>
    <row r="396" ht="18" customHeight="1">
      <c r="A396" s="70" t="s">
        <v>1002</v>
      </c>
    </row>
    <row r="397" ht="12.75" customHeight="1">
      <c r="A397" s="290" t="s">
        <v>93</v>
      </c>
    </row>
    <row r="398" ht="12.75" customHeight="1">
      <c r="A398" s="29" t="s">
        <v>94</v>
      </c>
    </row>
    <row r="399" ht="4.5" customHeight="1">
      <c r="A399" s="294"/>
    </row>
    <row r="400" ht="18" customHeight="1">
      <c r="A400" s="70" t="s">
        <v>1005</v>
      </c>
    </row>
    <row r="401" ht="12.75" customHeight="1">
      <c r="A401" s="29" t="s">
        <v>95</v>
      </c>
    </row>
    <row r="402" ht="4.5" customHeight="1">
      <c r="A402" s="91"/>
    </row>
    <row r="403" ht="18" customHeight="1">
      <c r="A403" s="77" t="s">
        <v>1006</v>
      </c>
    </row>
    <row r="404" ht="12.75" customHeight="1">
      <c r="A404" s="29" t="s">
        <v>101</v>
      </c>
    </row>
    <row r="405" spans="1:12" ht="4.5" customHeight="1">
      <c r="A405" s="294"/>
      <c r="B405" s="309"/>
      <c r="C405" s="309"/>
      <c r="D405" s="309"/>
      <c r="E405" s="309"/>
      <c r="F405" s="309"/>
      <c r="G405" s="309"/>
      <c r="H405" s="309"/>
      <c r="I405" s="309"/>
      <c r="J405" s="309"/>
      <c r="K405" s="309"/>
      <c r="L405" s="309"/>
    </row>
    <row r="406" ht="15" customHeight="1">
      <c r="A406" s="67" t="s">
        <v>1003</v>
      </c>
    </row>
    <row r="407" ht="12.75" customHeight="1">
      <c r="A407" s="299" t="s">
        <v>102</v>
      </c>
    </row>
    <row r="408" ht="4.5" customHeight="1">
      <c r="A408" s="294"/>
    </row>
    <row r="409" ht="15" customHeight="1">
      <c r="A409" s="67" t="s">
        <v>1004</v>
      </c>
    </row>
    <row r="410" ht="12.75" customHeight="1">
      <c r="A410" s="290" t="s">
        <v>211</v>
      </c>
    </row>
    <row r="411" ht="12.75" customHeight="1">
      <c r="A411" s="290" t="s">
        <v>137</v>
      </c>
    </row>
    <row r="412" ht="12.75" customHeight="1">
      <c r="A412" s="290" t="s">
        <v>138</v>
      </c>
    </row>
    <row r="413" ht="12.75" customHeight="1">
      <c r="A413" s="29" t="s">
        <v>139</v>
      </c>
    </row>
    <row r="414" ht="4.5" customHeight="1">
      <c r="A414" s="91"/>
    </row>
    <row r="415" ht="15" customHeight="1">
      <c r="A415" s="67" t="s">
        <v>1018</v>
      </c>
    </row>
    <row r="416" ht="12.75" customHeight="1">
      <c r="A416" s="29" t="s">
        <v>1007</v>
      </c>
    </row>
    <row r="417" ht="4.5" customHeight="1">
      <c r="A417" s="291"/>
    </row>
    <row r="418" ht="18" customHeight="1">
      <c r="A418" s="70" t="s">
        <v>1019</v>
      </c>
    </row>
    <row r="419" ht="15" customHeight="1">
      <c r="A419" s="298" t="s">
        <v>140</v>
      </c>
    </row>
    <row r="420" ht="4.5" customHeight="1" thickBot="1">
      <c r="A420" s="91"/>
    </row>
    <row r="421" ht="18" customHeight="1">
      <c r="A421" s="72" t="s">
        <v>1020</v>
      </c>
    </row>
    <row r="422" ht="15" customHeight="1" thickBot="1">
      <c r="A422" s="293" t="s">
        <v>1021</v>
      </c>
    </row>
    <row r="423" ht="4.5" customHeight="1">
      <c r="A423" s="291"/>
    </row>
    <row r="424" ht="18" customHeight="1">
      <c r="A424" s="70" t="s">
        <v>141</v>
      </c>
    </row>
    <row r="425" ht="12.75" customHeight="1">
      <c r="A425" s="290" t="s">
        <v>142</v>
      </c>
    </row>
    <row r="426" ht="4.5" customHeight="1">
      <c r="A426" s="91"/>
    </row>
    <row r="427" ht="18" customHeight="1">
      <c r="A427" s="70" t="s">
        <v>143</v>
      </c>
    </row>
    <row r="428" ht="12.75" customHeight="1">
      <c r="A428" s="29" t="s">
        <v>219</v>
      </c>
    </row>
    <row r="429" ht="4.5" customHeight="1">
      <c r="A429" s="91"/>
    </row>
    <row r="430" ht="15" customHeight="1">
      <c r="A430" s="68" t="s">
        <v>144</v>
      </c>
    </row>
    <row r="431" ht="12.75" customHeight="1">
      <c r="A431" s="290" t="s">
        <v>221</v>
      </c>
    </row>
    <row r="432" ht="12.75" customHeight="1">
      <c r="A432" s="290" t="s">
        <v>222</v>
      </c>
    </row>
    <row r="433" spans="1:2" ht="12.75" customHeight="1">
      <c r="A433" s="290" t="s">
        <v>304</v>
      </c>
      <c r="B433" s="310"/>
    </row>
    <row r="434" spans="1:2" ht="12.75" customHeight="1">
      <c r="A434" s="290" t="s">
        <v>223</v>
      </c>
      <c r="B434" s="310"/>
    </row>
    <row r="435" spans="1:2" ht="12.75" customHeight="1">
      <c r="A435" s="29" t="s">
        <v>224</v>
      </c>
      <c r="B435" s="310"/>
    </row>
    <row r="436" spans="1:2" ht="4.5" customHeight="1">
      <c r="A436" s="91"/>
      <c r="B436" s="310"/>
    </row>
    <row r="437" ht="15" customHeight="1">
      <c r="A437" s="68" t="s">
        <v>145</v>
      </c>
    </row>
    <row r="438" ht="12.75" customHeight="1">
      <c r="A438" s="29" t="s">
        <v>146</v>
      </c>
    </row>
    <row r="439" ht="4.5" customHeight="1">
      <c r="A439" s="294"/>
    </row>
    <row r="440" ht="15" customHeight="1">
      <c r="A440" s="70" t="s">
        <v>147</v>
      </c>
    </row>
    <row r="441" ht="12.75" customHeight="1">
      <c r="A441" s="29" t="s">
        <v>148</v>
      </c>
    </row>
    <row r="442" ht="4.5" customHeight="1">
      <c r="A442" s="91"/>
    </row>
    <row r="443" ht="15" customHeight="1">
      <c r="A443" s="64" t="s">
        <v>149</v>
      </c>
    </row>
    <row r="444" ht="12.75" customHeight="1">
      <c r="A444" s="290" t="s">
        <v>230</v>
      </c>
    </row>
    <row r="445" ht="12.75" customHeight="1">
      <c r="A445" s="29" t="s">
        <v>231</v>
      </c>
    </row>
    <row r="446" ht="4.5" customHeight="1">
      <c r="A446" s="91"/>
    </row>
    <row r="447" ht="15" customHeight="1">
      <c r="A447" s="69" t="s">
        <v>150</v>
      </c>
    </row>
    <row r="448" ht="12.75" customHeight="1">
      <c r="A448" s="91" t="s">
        <v>233</v>
      </c>
    </row>
    <row r="449" ht="12.75" customHeight="1">
      <c r="A449" s="91" t="s">
        <v>234</v>
      </c>
    </row>
    <row r="450" ht="12.75" customHeight="1">
      <c r="A450" s="91" t="s">
        <v>235</v>
      </c>
    </row>
    <row r="451" ht="4.5" customHeight="1">
      <c r="A451" s="91"/>
    </row>
    <row r="452" ht="15" customHeight="1">
      <c r="A452" s="70" t="s">
        <v>151</v>
      </c>
    </row>
    <row r="453" ht="12.75" customHeight="1">
      <c r="A453" s="29" t="s">
        <v>152</v>
      </c>
    </row>
    <row r="454" ht="5.25" customHeight="1">
      <c r="A454" s="91"/>
    </row>
    <row r="455" ht="15" customHeight="1">
      <c r="A455" s="69" t="s">
        <v>153</v>
      </c>
    </row>
    <row r="456" ht="12.75" customHeight="1">
      <c r="A456" s="295" t="s">
        <v>239</v>
      </c>
    </row>
    <row r="457" ht="12.75" customHeight="1">
      <c r="A457" s="296" t="s">
        <v>240</v>
      </c>
    </row>
    <row r="458" ht="12.75" customHeight="1">
      <c r="A458" s="296" t="s">
        <v>241</v>
      </c>
    </row>
    <row r="459" ht="12.75" customHeight="1">
      <c r="A459" s="296" t="s">
        <v>242</v>
      </c>
    </row>
    <row r="460" ht="12.75" customHeight="1">
      <c r="A460" s="297" t="s">
        <v>154</v>
      </c>
    </row>
    <row r="461" ht="4.5" customHeight="1">
      <c r="A461" s="91"/>
    </row>
    <row r="462" ht="15" customHeight="1">
      <c r="A462" s="69" t="s">
        <v>155</v>
      </c>
    </row>
    <row r="463" ht="12.75" customHeight="1">
      <c r="A463" s="29" t="s">
        <v>156</v>
      </c>
    </row>
    <row r="464" ht="4.5" customHeight="1">
      <c r="A464" s="294"/>
    </row>
    <row r="465" ht="18" customHeight="1">
      <c r="A465" s="70" t="s">
        <v>157</v>
      </c>
    </row>
    <row r="466" ht="12.75" customHeight="1">
      <c r="A466" s="29" t="s">
        <v>158</v>
      </c>
    </row>
    <row r="467" ht="4.5" customHeight="1">
      <c r="A467" s="91"/>
    </row>
    <row r="468" ht="15" customHeight="1">
      <c r="A468" s="69" t="s">
        <v>159</v>
      </c>
    </row>
    <row r="469" ht="12.75" customHeight="1">
      <c r="A469" s="29" t="s">
        <v>320</v>
      </c>
    </row>
    <row r="470" ht="4.5" customHeight="1">
      <c r="A470" s="91"/>
    </row>
    <row r="471" ht="15" customHeight="1">
      <c r="A471" s="69" t="s">
        <v>160</v>
      </c>
    </row>
    <row r="472" ht="12.75" customHeight="1">
      <c r="A472" s="29" t="s">
        <v>322</v>
      </c>
    </row>
    <row r="473" ht="4.5" customHeight="1">
      <c r="A473" s="91"/>
    </row>
    <row r="474" ht="15" customHeight="1">
      <c r="A474" s="69" t="s">
        <v>161</v>
      </c>
    </row>
    <row r="475" ht="12.75" customHeight="1">
      <c r="A475" s="29" t="s">
        <v>324</v>
      </c>
    </row>
    <row r="476" ht="4.5" customHeight="1">
      <c r="A476" s="91"/>
    </row>
    <row r="477" ht="15" customHeight="1">
      <c r="A477" s="69" t="s">
        <v>162</v>
      </c>
    </row>
    <row r="478" ht="12.75" customHeight="1">
      <c r="A478" s="29" t="s">
        <v>326</v>
      </c>
    </row>
    <row r="479" ht="4.5" customHeight="1">
      <c r="A479" s="91"/>
    </row>
    <row r="480" ht="18" customHeight="1">
      <c r="A480" s="74" t="s">
        <v>163</v>
      </c>
    </row>
    <row r="481" ht="12.75" customHeight="1">
      <c r="A481" s="29" t="s">
        <v>164</v>
      </c>
    </row>
    <row r="482" ht="4.5" customHeight="1">
      <c r="A482" s="91"/>
    </row>
    <row r="483" ht="15" customHeight="1">
      <c r="A483" s="92" t="s">
        <v>165</v>
      </c>
    </row>
    <row r="484" ht="12.75" customHeight="1">
      <c r="A484" s="29" t="s">
        <v>330</v>
      </c>
    </row>
    <row r="485" ht="4.5" customHeight="1">
      <c r="A485" s="91"/>
    </row>
    <row r="486" ht="15" customHeight="1">
      <c r="A486" s="92" t="s">
        <v>166</v>
      </c>
    </row>
    <row r="487" ht="12.75" customHeight="1">
      <c r="A487" s="29" t="s">
        <v>332</v>
      </c>
    </row>
    <row r="488" ht="4.5" customHeight="1">
      <c r="A488" s="91"/>
    </row>
    <row r="489" ht="15" customHeight="1">
      <c r="A489" s="92" t="s">
        <v>167</v>
      </c>
    </row>
    <row r="490" ht="12.75" customHeight="1">
      <c r="A490" s="29" t="s">
        <v>334</v>
      </c>
    </row>
    <row r="491" ht="4.5" customHeight="1">
      <c r="A491" s="91"/>
    </row>
    <row r="492" ht="18" customHeight="1">
      <c r="A492" s="93" t="s">
        <v>168</v>
      </c>
    </row>
    <row r="493" ht="12.75" customHeight="1">
      <c r="A493" s="29" t="s">
        <v>169</v>
      </c>
    </row>
    <row r="494" ht="4.5" customHeight="1">
      <c r="A494" s="91"/>
    </row>
    <row r="495" ht="15" customHeight="1">
      <c r="A495" s="65" t="s">
        <v>170</v>
      </c>
    </row>
    <row r="496" ht="12.75" customHeight="1">
      <c r="A496" s="29" t="s">
        <v>338</v>
      </c>
    </row>
    <row r="497" ht="4.5" customHeight="1">
      <c r="A497" s="294"/>
    </row>
    <row r="498" ht="15" customHeight="1">
      <c r="A498" s="65" t="s">
        <v>171</v>
      </c>
    </row>
    <row r="499" ht="12.75" customHeight="1">
      <c r="A499" s="296" t="s">
        <v>340</v>
      </c>
    </row>
    <row r="500" ht="12.75" customHeight="1">
      <c r="A500" s="296" t="s">
        <v>341</v>
      </c>
    </row>
    <row r="501" ht="12.75" customHeight="1">
      <c r="A501" s="297" t="s">
        <v>344</v>
      </c>
    </row>
    <row r="502" ht="4.5" customHeight="1">
      <c r="A502" s="294"/>
    </row>
    <row r="503" ht="15" customHeight="1">
      <c r="A503" s="65" t="s">
        <v>172</v>
      </c>
    </row>
    <row r="504" ht="12.75" customHeight="1">
      <c r="A504" s="29" t="s">
        <v>173</v>
      </c>
    </row>
    <row r="505" ht="4.5" customHeight="1">
      <c r="A505" s="91"/>
    </row>
    <row r="506" spans="1:10" ht="18" customHeight="1">
      <c r="A506" s="70" t="s">
        <v>174</v>
      </c>
      <c r="B506" s="308"/>
      <c r="C506" s="308"/>
      <c r="D506" s="308"/>
      <c r="E506" s="308"/>
      <c r="F506" s="308"/>
      <c r="G506" s="308"/>
      <c r="H506" s="308"/>
      <c r="I506" s="308"/>
      <c r="J506" s="308"/>
    </row>
    <row r="507" spans="1:10" ht="15" customHeight="1">
      <c r="A507" s="298" t="s">
        <v>175</v>
      </c>
      <c r="B507" s="308"/>
      <c r="C507" s="308"/>
      <c r="D507" s="308"/>
      <c r="E507" s="308"/>
      <c r="F507" s="308"/>
      <c r="G507" s="308"/>
      <c r="H507" s="308"/>
      <c r="I507" s="308"/>
      <c r="J507" s="308"/>
    </row>
    <row r="508" spans="1:10" ht="4.5" customHeight="1">
      <c r="A508" s="91"/>
      <c r="B508" s="308"/>
      <c r="C508" s="308"/>
      <c r="D508" s="308"/>
      <c r="E508" s="308"/>
      <c r="F508" s="308"/>
      <c r="G508" s="308"/>
      <c r="H508" s="308"/>
      <c r="I508" s="308"/>
      <c r="J508" s="308"/>
    </row>
    <row r="509" spans="1:10" ht="15" customHeight="1">
      <c r="A509" s="69" t="s">
        <v>176</v>
      </c>
      <c r="B509" s="308"/>
      <c r="C509" s="308"/>
      <c r="D509" s="308"/>
      <c r="E509" s="308"/>
      <c r="F509" s="308"/>
      <c r="G509" s="308"/>
      <c r="H509" s="308"/>
      <c r="I509" s="308"/>
      <c r="J509" s="308"/>
    </row>
    <row r="510" spans="1:10" ht="12.75" customHeight="1">
      <c r="A510" s="29" t="s">
        <v>350</v>
      </c>
      <c r="B510" s="308"/>
      <c r="C510" s="308"/>
      <c r="D510" s="308"/>
      <c r="E510" s="308"/>
      <c r="F510" s="308"/>
      <c r="G510" s="308"/>
      <c r="H510" s="308"/>
      <c r="I510" s="308"/>
      <c r="J510" s="308"/>
    </row>
    <row r="511" ht="4.5" customHeight="1">
      <c r="A511" s="91"/>
    </row>
    <row r="512" ht="15" customHeight="1">
      <c r="A512" s="69" t="s">
        <v>177</v>
      </c>
    </row>
    <row r="513" ht="12.75" customHeight="1">
      <c r="A513" s="29" t="s">
        <v>352</v>
      </c>
    </row>
    <row r="514" ht="4.5" customHeight="1">
      <c r="A514" s="91"/>
    </row>
    <row r="515" ht="15" customHeight="1">
      <c r="A515" s="64" t="s">
        <v>178</v>
      </c>
    </row>
    <row r="516" ht="12.75" customHeight="1">
      <c r="A516" s="29" t="s">
        <v>354</v>
      </c>
    </row>
    <row r="517" ht="4.5" customHeight="1">
      <c r="A517" s="91"/>
    </row>
    <row r="518" ht="15" customHeight="1">
      <c r="A518" s="69" t="s">
        <v>179</v>
      </c>
    </row>
    <row r="519" ht="12.75">
      <c r="A519" s="29" t="s">
        <v>992</v>
      </c>
    </row>
    <row r="520" ht="4.5" customHeight="1">
      <c r="A520" s="91"/>
    </row>
    <row r="521" ht="15" customHeight="1">
      <c r="A521" s="69" t="s">
        <v>180</v>
      </c>
    </row>
    <row r="522" ht="12.75" customHeight="1">
      <c r="A522" s="29" t="s">
        <v>357</v>
      </c>
    </row>
    <row r="523" ht="11.25" customHeight="1">
      <c r="A523" s="91"/>
    </row>
    <row r="524" ht="15" customHeight="1">
      <c r="A524" s="69" t="s">
        <v>181</v>
      </c>
    </row>
    <row r="525" ht="12.75" customHeight="1">
      <c r="A525" s="29" t="s">
        <v>359</v>
      </c>
    </row>
    <row r="526" ht="4.5" customHeight="1">
      <c r="A526" s="91"/>
    </row>
    <row r="527" ht="15">
      <c r="A527" s="74" t="s">
        <v>182</v>
      </c>
    </row>
    <row r="528" ht="12.75">
      <c r="A528" s="29" t="s">
        <v>183</v>
      </c>
    </row>
    <row r="529" ht="4.5" customHeight="1">
      <c r="A529" s="91"/>
    </row>
    <row r="530" ht="15" customHeight="1">
      <c r="A530" s="69" t="s">
        <v>184</v>
      </c>
    </row>
    <row r="531" ht="12.75" customHeight="1">
      <c r="A531" s="29" t="s">
        <v>367</v>
      </c>
    </row>
    <row r="532" ht="4.5" customHeight="1">
      <c r="A532" s="91"/>
    </row>
    <row r="533" ht="15" customHeight="1">
      <c r="A533" s="69" t="s">
        <v>509</v>
      </c>
    </row>
    <row r="534" ht="12.75" customHeight="1">
      <c r="A534" s="29" t="s">
        <v>369</v>
      </c>
    </row>
    <row r="535" ht="4.5" customHeight="1">
      <c r="A535" s="91"/>
    </row>
    <row r="536" ht="18" customHeight="1">
      <c r="A536" s="74" t="s">
        <v>510</v>
      </c>
    </row>
    <row r="537" ht="12.75">
      <c r="A537" s="29" t="s">
        <v>511</v>
      </c>
    </row>
    <row r="538" ht="4.5" customHeight="1">
      <c r="A538" s="91"/>
    </row>
    <row r="539" ht="18" customHeight="1">
      <c r="A539" s="70" t="s">
        <v>512</v>
      </c>
    </row>
    <row r="540" ht="12.75" customHeight="1">
      <c r="A540" s="29" t="s">
        <v>373</v>
      </c>
    </row>
    <row r="541" ht="4.5" customHeight="1" thickBot="1">
      <c r="A541" s="294"/>
    </row>
    <row r="542" ht="18" customHeight="1">
      <c r="A542" s="72" t="s">
        <v>969</v>
      </c>
    </row>
    <row r="543" ht="13.5" thickBot="1">
      <c r="A543" s="293" t="s">
        <v>1023</v>
      </c>
    </row>
    <row r="545" ht="12.75">
      <c r="A545" s="59" t="s">
        <v>968</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6.xml><?xml version="1.0" encoding="utf-8"?>
<worksheet xmlns="http://schemas.openxmlformats.org/spreadsheetml/2006/main" xmlns:r="http://schemas.openxmlformats.org/officeDocument/2006/relationships">
  <sheetPr codeName="List7" transitionEvaluation="1" transitionEntry="1"/>
  <dimension ref="A1:X56"/>
  <sheetViews>
    <sheetView showGridLines="0" workbookViewId="0" topLeftCell="A37">
      <selection activeCell="A6" sqref="A6:I6"/>
    </sheetView>
  </sheetViews>
  <sheetFormatPr defaultColWidth="12.625" defaultRowHeight="12.75"/>
  <cols>
    <col min="1" max="1" width="6.875" style="173" customWidth="1"/>
    <col min="2" max="2" width="15.00390625" style="173" customWidth="1"/>
    <col min="3" max="3" width="13.75390625" style="173" customWidth="1"/>
    <col min="4" max="4" width="2.875" style="173" customWidth="1"/>
    <col min="5" max="5" width="2.75390625" style="173" customWidth="1"/>
    <col min="6" max="6" width="3.375" style="173" customWidth="1"/>
    <col min="7" max="12" width="2.75390625" style="173" customWidth="1"/>
    <col min="13" max="13" width="3.625" style="173" customWidth="1"/>
    <col min="14" max="15" width="2.75390625" style="173" customWidth="1"/>
    <col min="16" max="16" width="3.75390625" style="173" customWidth="1"/>
    <col min="17" max="17" width="3.625" style="173" customWidth="1"/>
    <col min="18" max="18" width="3.375" style="173" customWidth="1"/>
    <col min="19" max="19" width="2.75390625" style="173" customWidth="1"/>
    <col min="20" max="20" width="3.625" style="173" customWidth="1"/>
    <col min="21" max="21" width="12.875" style="173" bestFit="1" customWidth="1"/>
    <col min="22" max="16384" width="12.625" style="173" customWidth="1"/>
  </cols>
  <sheetData>
    <row r="1" spans="1:20" ht="7.5" customHeight="1">
      <c r="A1" s="444"/>
      <c r="B1" s="448"/>
      <c r="C1" s="448"/>
      <c r="D1" s="448"/>
      <c r="E1" s="448"/>
      <c r="F1" s="448"/>
      <c r="G1" s="448"/>
      <c r="H1" s="448"/>
      <c r="I1" s="448"/>
      <c r="J1" s="448"/>
      <c r="K1" s="448"/>
      <c r="L1" s="448"/>
      <c r="M1" s="448"/>
      <c r="N1" s="448"/>
      <c r="O1" s="448"/>
      <c r="P1" s="448"/>
      <c r="Q1" s="448"/>
      <c r="R1" s="448"/>
      <c r="S1" s="448"/>
      <c r="T1" s="448"/>
    </row>
    <row r="2" spans="1:20" ht="7.5" customHeight="1">
      <c r="A2" s="664"/>
      <c r="B2" s="665"/>
      <c r="C2" s="665"/>
      <c r="D2" s="665"/>
      <c r="E2" s="665"/>
      <c r="F2" s="665"/>
      <c r="G2" s="665"/>
      <c r="H2" s="665"/>
      <c r="I2" s="665"/>
      <c r="J2" s="665"/>
      <c r="K2" s="665"/>
      <c r="L2" s="665"/>
      <c r="M2" s="665"/>
      <c r="N2" s="665"/>
      <c r="O2" s="665"/>
      <c r="P2" s="665"/>
      <c r="Q2" s="448"/>
      <c r="R2" s="448"/>
      <c r="S2" s="448"/>
      <c r="T2" s="448"/>
    </row>
    <row r="3" spans="1:21" ht="21.75" customHeight="1">
      <c r="A3" s="666" t="s">
        <v>410</v>
      </c>
      <c r="B3" s="667"/>
      <c r="C3" s="668" t="s">
        <v>409</v>
      </c>
      <c r="D3" s="663"/>
      <c r="E3" s="663"/>
      <c r="F3" s="663"/>
      <c r="G3" s="663"/>
      <c r="H3" s="663"/>
      <c r="I3" s="663"/>
      <c r="J3" s="663"/>
      <c r="K3" s="663"/>
      <c r="L3" s="663"/>
      <c r="M3" s="663"/>
      <c r="N3" s="663"/>
      <c r="O3" s="663"/>
      <c r="P3" s="669"/>
      <c r="Q3" s="170" t="s">
        <v>513</v>
      </c>
      <c r="R3" s="169"/>
      <c r="S3" s="169"/>
      <c r="T3" s="171"/>
      <c r="U3" s="172"/>
    </row>
    <row r="4" spans="1:20" ht="8.25" customHeight="1" thickBot="1">
      <c r="A4" s="259"/>
      <c r="B4" s="174"/>
      <c r="C4" s="174"/>
      <c r="D4" s="174"/>
      <c r="E4" s="174"/>
      <c r="F4" s="174"/>
      <c r="G4" s="174"/>
      <c r="H4" s="174"/>
      <c r="I4" s="175"/>
      <c r="J4" s="175"/>
      <c r="K4" s="175"/>
      <c r="L4" s="175"/>
      <c r="M4" s="175"/>
      <c r="N4" s="175"/>
      <c r="O4" s="175"/>
      <c r="P4" s="175"/>
      <c r="Q4" s="175"/>
      <c r="R4" s="175"/>
      <c r="S4" s="176"/>
      <c r="T4" s="176"/>
    </row>
    <row r="5" spans="1:20" ht="15" customHeight="1" thickBot="1" thickTop="1">
      <c r="A5" s="177" t="s">
        <v>131</v>
      </c>
      <c r="B5" s="178"/>
      <c r="C5" s="178"/>
      <c r="D5" s="178"/>
      <c r="E5" s="178"/>
      <c r="F5" s="179"/>
      <c r="G5" s="178"/>
      <c r="H5" s="178"/>
      <c r="I5" s="180"/>
      <c r="J5" s="712"/>
      <c r="K5" s="713"/>
      <c r="L5" s="713"/>
      <c r="M5" s="713"/>
      <c r="N5" s="713"/>
      <c r="O5" s="713"/>
      <c r="P5" s="714"/>
      <c r="Q5" s="265"/>
      <c r="R5" s="180"/>
      <c r="S5" s="181"/>
      <c r="T5" s="182"/>
    </row>
    <row r="6" spans="1:20" ht="3.75" customHeight="1" thickBot="1">
      <c r="A6" s="183"/>
      <c r="B6" s="176"/>
      <c r="C6" s="176"/>
      <c r="D6" s="184"/>
      <c r="E6" s="184"/>
      <c r="F6" s="185"/>
      <c r="G6" s="184"/>
      <c r="H6" s="184"/>
      <c r="I6" s="176"/>
      <c r="J6" s="261"/>
      <c r="K6" s="261"/>
      <c r="L6" s="261"/>
      <c r="M6" s="261"/>
      <c r="N6" s="261"/>
      <c r="O6" s="261"/>
      <c r="P6" s="261"/>
      <c r="Q6" s="186"/>
      <c r="T6" s="187"/>
    </row>
    <row r="7" spans="1:20" ht="15" customHeight="1" thickBot="1">
      <c r="A7" s="183" t="s">
        <v>299</v>
      </c>
      <c r="B7" s="176"/>
      <c r="C7" s="184"/>
      <c r="D7" s="184"/>
      <c r="E7" s="184"/>
      <c r="F7" s="185"/>
      <c r="G7" s="184"/>
      <c r="H7" s="184"/>
      <c r="I7" s="188" t="s">
        <v>246</v>
      </c>
      <c r="J7" s="176"/>
      <c r="K7" s="175"/>
      <c r="L7" s="175"/>
      <c r="M7" s="175"/>
      <c r="N7" s="175"/>
      <c r="O7" s="189"/>
      <c r="P7" s="190">
        <f>IF(List1!A1=8," ",List1!A1)</f>
        <v>9</v>
      </c>
      <c r="Q7" s="190">
        <f>List1!B1</f>
        <v>9</v>
      </c>
      <c r="R7" s="190">
        <f>List1!C1</f>
        <v>9</v>
      </c>
      <c r="S7" s="311"/>
      <c r="T7" s="187"/>
    </row>
    <row r="8" spans="1:20" ht="50.25" customHeight="1" thickBot="1">
      <c r="A8" s="691"/>
      <c r="B8" s="692"/>
      <c r="C8" s="692"/>
      <c r="D8" s="692"/>
      <c r="E8" s="692"/>
      <c r="F8" s="692"/>
      <c r="G8" s="692"/>
      <c r="H8" s="693"/>
      <c r="I8" s="191"/>
      <c r="J8" s="176"/>
      <c r="K8" s="176"/>
      <c r="L8" s="191"/>
      <c r="M8" s="191"/>
      <c r="N8" s="191"/>
      <c r="O8" s="191"/>
      <c r="P8" s="191"/>
      <c r="Q8" s="191"/>
      <c r="T8" s="187"/>
    </row>
    <row r="9" spans="1:20" ht="12" customHeight="1" thickBot="1">
      <c r="A9" s="264" t="s">
        <v>300</v>
      </c>
      <c r="B9" s="175"/>
      <c r="C9" s="175"/>
      <c r="D9" s="175"/>
      <c r="E9" s="175"/>
      <c r="F9" s="175"/>
      <c r="G9" s="175"/>
      <c r="H9" s="175"/>
      <c r="I9" s="175"/>
      <c r="J9" s="175"/>
      <c r="K9" s="175"/>
      <c r="L9" s="175"/>
      <c r="M9" s="175"/>
      <c r="N9" s="175"/>
      <c r="O9" s="175"/>
      <c r="P9" s="175"/>
      <c r="Q9" s="172"/>
      <c r="R9" s="172"/>
      <c r="T9" s="187"/>
    </row>
    <row r="10" spans="1:21" ht="42" customHeight="1" thickBot="1">
      <c r="A10" s="691"/>
      <c r="B10" s="692"/>
      <c r="C10" s="692"/>
      <c r="D10" s="692"/>
      <c r="E10" s="692"/>
      <c r="F10" s="692"/>
      <c r="G10" s="692"/>
      <c r="H10" s="693"/>
      <c r="I10" s="175"/>
      <c r="J10" s="175"/>
      <c r="K10" s="175"/>
      <c r="L10" s="175"/>
      <c r="M10" s="739"/>
      <c r="N10" s="739"/>
      <c r="O10" s="739"/>
      <c r="P10" s="739"/>
      <c r="Q10" s="172"/>
      <c r="R10" s="172"/>
      <c r="T10" s="187"/>
      <c r="U10" s="280"/>
    </row>
    <row r="11" spans="1:20" ht="12.75" customHeight="1" thickBot="1">
      <c r="A11" s="274"/>
      <c r="B11" s="436">
        <f>IF(B12=0,"",IF(Algoico!F25=Algoico!F28,"","OPRAVTE IČO !!!"))</f>
      </c>
      <c r="C11" s="275"/>
      <c r="D11" s="275"/>
      <c r="E11" s="275"/>
      <c r="F11" s="275"/>
      <c r="G11" s="275"/>
      <c r="H11" s="275"/>
      <c r="I11" s="175"/>
      <c r="J11" s="175"/>
      <c r="K11" s="175"/>
      <c r="L11" s="175"/>
      <c r="M11" s="175"/>
      <c r="N11" s="175"/>
      <c r="O11" s="175"/>
      <c r="P11" s="175"/>
      <c r="Q11" s="172"/>
      <c r="R11" s="172"/>
      <c r="T11" s="187"/>
    </row>
    <row r="12" spans="1:21" s="254" customFormat="1" ht="15" customHeight="1" thickBot="1">
      <c r="A12" s="279" t="s">
        <v>401</v>
      </c>
      <c r="B12" s="441"/>
      <c r="C12" s="700" t="s">
        <v>301</v>
      </c>
      <c r="D12" s="701"/>
      <c r="E12" s="701"/>
      <c r="F12" s="701"/>
      <c r="G12" s="701"/>
      <c r="H12" s="701"/>
      <c r="I12" s="701"/>
      <c r="J12" s="701"/>
      <c r="K12" s="701"/>
      <c r="L12" s="701"/>
      <c r="M12" s="742"/>
      <c r="N12" s="743"/>
      <c r="O12" s="743"/>
      <c r="P12" s="744"/>
      <c r="Q12" s="252" t="s">
        <v>402</v>
      </c>
      <c r="R12" s="740"/>
      <c r="S12" s="741"/>
      <c r="T12" s="253"/>
      <c r="U12" s="280"/>
    </row>
    <row r="13" spans="1:20" ht="6.75" customHeight="1" thickBot="1">
      <c r="A13" s="274"/>
      <c r="B13" s="275"/>
      <c r="C13" s="275"/>
      <c r="D13" s="275"/>
      <c r="E13" s="275"/>
      <c r="F13" s="275"/>
      <c r="G13" s="275"/>
      <c r="H13" s="275"/>
      <c r="I13" s="175"/>
      <c r="J13" s="175"/>
      <c r="K13" s="175"/>
      <c r="L13" s="175"/>
      <c r="M13" s="175"/>
      <c r="N13" s="175"/>
      <c r="O13" s="175"/>
      <c r="P13" s="175"/>
      <c r="Q13" s="172"/>
      <c r="R13" s="172"/>
      <c r="T13" s="187"/>
    </row>
    <row r="14" spans="1:24" ht="15" customHeight="1" thickBot="1">
      <c r="A14" s="262" t="s">
        <v>514</v>
      </c>
      <c r="B14" s="193"/>
      <c r="C14" s="676"/>
      <c r="D14" s="677"/>
      <c r="E14" s="678"/>
      <c r="F14" s="194" t="s">
        <v>515</v>
      </c>
      <c r="G14" s="195"/>
      <c r="H14" s="195"/>
      <c r="I14" s="196"/>
      <c r="J14" s="676"/>
      <c r="K14" s="677"/>
      <c r="L14" s="677"/>
      <c r="M14" s="677"/>
      <c r="N14" s="677"/>
      <c r="O14" s="677"/>
      <c r="P14" s="678"/>
      <c r="Q14" s="172"/>
      <c r="R14" s="172"/>
      <c r="S14" s="172"/>
      <c r="T14" s="192"/>
      <c r="U14" s="680"/>
      <c r="V14" s="681"/>
      <c r="W14" s="681"/>
      <c r="X14" s="681"/>
    </row>
    <row r="15" spans="1:20" ht="15.75" customHeight="1" thickBot="1">
      <c r="A15" s="183"/>
      <c r="B15" s="255"/>
      <c r="C15" s="276"/>
      <c r="D15" s="277"/>
      <c r="E15" s="277"/>
      <c r="F15" s="256"/>
      <c r="G15" s="257"/>
      <c r="H15" s="257"/>
      <c r="I15" s="258"/>
      <c r="J15" s="276"/>
      <c r="K15" s="277"/>
      <c r="L15" s="277"/>
      <c r="M15" s="277"/>
      <c r="N15" s="277"/>
      <c r="O15" s="277"/>
      <c r="P15" s="277"/>
      <c r="Q15" s="172"/>
      <c r="R15" s="172"/>
      <c r="S15" s="172"/>
      <c r="T15" s="423"/>
    </row>
    <row r="16" spans="1:20" ht="36.75" customHeight="1" thickBot="1">
      <c r="A16" s="737" t="s">
        <v>422</v>
      </c>
      <c r="B16" s="738"/>
      <c r="C16" s="437"/>
      <c r="D16" s="278"/>
      <c r="E16" s="278"/>
      <c r="F16" s="278"/>
      <c r="G16" s="278"/>
      <c r="H16" s="260"/>
      <c r="I16" s="200"/>
      <c r="J16" s="201"/>
      <c r="K16" s="200"/>
      <c r="L16" s="745" t="s">
        <v>302</v>
      </c>
      <c r="M16" s="746"/>
      <c r="N16" s="746"/>
      <c r="O16" s="746"/>
      <c r="P16" s="747"/>
      <c r="Q16" s="697" t="str">
        <f>LOOKUP(kody_okresu!G4,kody_okresu!A4:A110,kody_okresu!B4:B101)</f>
        <v>CZ0211</v>
      </c>
      <c r="R16" s="698"/>
      <c r="S16" s="698"/>
      <c r="T16" s="699"/>
    </row>
    <row r="17" spans="1:20" ht="24.75" customHeight="1" thickTop="1">
      <c r="A17" s="202" t="s">
        <v>440</v>
      </c>
      <c r="B17" s="203"/>
      <c r="C17" s="203"/>
      <c r="D17" s="203"/>
      <c r="E17" s="203"/>
      <c r="F17" s="203"/>
      <c r="G17" s="203"/>
      <c r="H17" s="203"/>
      <c r="I17" s="203"/>
      <c r="J17" s="203"/>
      <c r="K17" s="203"/>
      <c r="L17" s="203"/>
      <c r="M17" s="176"/>
      <c r="N17" s="176"/>
      <c r="O17" s="176"/>
      <c r="P17" s="176"/>
      <c r="Q17" s="176"/>
      <c r="R17" s="176"/>
      <c r="S17" s="176"/>
      <c r="T17" s="263"/>
    </row>
    <row r="18" spans="1:20" ht="15" customHeight="1">
      <c r="A18" s="204"/>
      <c r="B18" s="205" t="s">
        <v>516</v>
      </c>
      <c r="C18" s="203"/>
      <c r="D18" s="205"/>
      <c r="E18" s="203"/>
      <c r="F18" s="203"/>
      <c r="G18" s="203"/>
      <c r="H18" s="203"/>
      <c r="I18" s="203"/>
      <c r="J18" s="203"/>
      <c r="K18" s="203"/>
      <c r="L18" s="203"/>
      <c r="M18" s="206" t="s">
        <v>517</v>
      </c>
      <c r="N18" s="207"/>
      <c r="O18" s="207"/>
      <c r="P18" s="208"/>
      <c r="Q18" s="206" t="s">
        <v>518</v>
      </c>
      <c r="R18" s="207"/>
      <c r="S18" s="207"/>
      <c r="T18" s="208"/>
    </row>
    <row r="19" spans="1:20" ht="15" customHeight="1">
      <c r="A19" s="209">
        <v>8001</v>
      </c>
      <c r="B19" s="210" t="s">
        <v>132</v>
      </c>
      <c r="C19" s="211"/>
      <c r="D19" s="212"/>
      <c r="E19" s="212"/>
      <c r="F19" s="212"/>
      <c r="G19" s="212"/>
      <c r="H19" s="212"/>
      <c r="I19" s="212"/>
      <c r="J19" s="212"/>
      <c r="K19" s="212"/>
      <c r="L19" s="212"/>
      <c r="M19" s="438"/>
      <c r="N19" s="694"/>
      <c r="O19" s="695"/>
      <c r="P19" s="696"/>
      <c r="Q19" s="438"/>
      <c r="R19" s="694"/>
      <c r="S19" s="695"/>
      <c r="T19" s="696"/>
    </row>
    <row r="20" spans="1:20" ht="15" customHeight="1">
      <c r="A20" s="209">
        <f aca="true" t="shared" si="0" ref="A20:A26">A19+1</f>
        <v>8002</v>
      </c>
      <c r="B20" s="210" t="s">
        <v>519</v>
      </c>
      <c r="C20" s="211"/>
      <c r="D20" s="212"/>
      <c r="E20" s="212"/>
      <c r="F20" s="212"/>
      <c r="G20" s="212"/>
      <c r="H20" s="212"/>
      <c r="I20" s="212"/>
      <c r="J20" s="212"/>
      <c r="K20" s="212"/>
      <c r="L20" s="212"/>
      <c r="M20" s="439"/>
      <c r="N20" s="689"/>
      <c r="O20" s="690"/>
      <c r="P20" s="690"/>
      <c r="Q20" s="439"/>
      <c r="R20" s="689"/>
      <c r="S20" s="690"/>
      <c r="T20" s="690"/>
    </row>
    <row r="21" spans="1:20" ht="15" customHeight="1">
      <c r="A21" s="209">
        <f t="shared" si="0"/>
        <v>8003</v>
      </c>
      <c r="B21" s="210" t="s">
        <v>520</v>
      </c>
      <c r="C21" s="211"/>
      <c r="D21" s="212"/>
      <c r="E21" s="212"/>
      <c r="F21" s="212"/>
      <c r="G21" s="212"/>
      <c r="H21" s="212"/>
      <c r="I21" s="212"/>
      <c r="J21" s="212"/>
      <c r="K21" s="212"/>
      <c r="L21" s="212"/>
      <c r="M21" s="439"/>
      <c r="N21" s="689"/>
      <c r="O21" s="690"/>
      <c r="P21" s="690"/>
      <c r="Q21" s="439"/>
      <c r="R21" s="689"/>
      <c r="S21" s="690"/>
      <c r="T21" s="690"/>
    </row>
    <row r="22" spans="1:20" ht="15" customHeight="1">
      <c r="A22" s="209">
        <f t="shared" si="0"/>
        <v>8004</v>
      </c>
      <c r="B22" s="210" t="s">
        <v>133</v>
      </c>
      <c r="C22" s="211"/>
      <c r="D22" s="212"/>
      <c r="E22" s="212"/>
      <c r="F22" s="212"/>
      <c r="G22" s="212"/>
      <c r="H22" s="212"/>
      <c r="I22" s="212"/>
      <c r="J22" s="212"/>
      <c r="K22" s="212"/>
      <c r="L22" s="212"/>
      <c r="M22" s="439"/>
      <c r="N22" s="689"/>
      <c r="O22" s="690"/>
      <c r="P22" s="690"/>
      <c r="Q22" s="439"/>
      <c r="R22" s="689"/>
      <c r="S22" s="690"/>
      <c r="T22" s="690"/>
    </row>
    <row r="23" spans="1:20" ht="15" customHeight="1">
      <c r="A23" s="209">
        <f t="shared" si="0"/>
        <v>8005</v>
      </c>
      <c r="B23" s="210" t="s">
        <v>303</v>
      </c>
      <c r="C23" s="211"/>
      <c r="D23" s="212"/>
      <c r="E23" s="212"/>
      <c r="F23" s="212"/>
      <c r="G23" s="212"/>
      <c r="H23" s="212"/>
      <c r="I23" s="212"/>
      <c r="J23" s="212"/>
      <c r="K23" s="212"/>
      <c r="L23" s="212"/>
      <c r="M23" s="439"/>
      <c r="N23" s="689"/>
      <c r="O23" s="690"/>
      <c r="P23" s="690"/>
      <c r="Q23" s="439"/>
      <c r="R23" s="689"/>
      <c r="S23" s="690"/>
      <c r="T23" s="690"/>
    </row>
    <row r="24" spans="1:20" ht="15" customHeight="1">
      <c r="A24" s="213">
        <f t="shared" si="0"/>
        <v>8006</v>
      </c>
      <c r="B24" s="214" t="s">
        <v>134</v>
      </c>
      <c r="C24" s="215"/>
      <c r="D24" s="216"/>
      <c r="E24" s="216"/>
      <c r="F24" s="216"/>
      <c r="G24" s="216"/>
      <c r="H24" s="216"/>
      <c r="I24" s="216"/>
      <c r="J24" s="216"/>
      <c r="K24" s="216"/>
      <c r="L24" s="216"/>
      <c r="M24" s="439"/>
      <c r="N24" s="689"/>
      <c r="O24" s="690"/>
      <c r="P24" s="690"/>
      <c r="Q24" s="439"/>
      <c r="R24" s="689"/>
      <c r="S24" s="690"/>
      <c r="T24" s="690"/>
    </row>
    <row r="25" spans="1:20" ht="15" customHeight="1">
      <c r="A25" s="209">
        <f t="shared" si="0"/>
        <v>8007</v>
      </c>
      <c r="B25" s="210" t="s">
        <v>135</v>
      </c>
      <c r="C25" s="211"/>
      <c r="D25" s="212"/>
      <c r="E25" s="212"/>
      <c r="F25" s="212"/>
      <c r="G25" s="212"/>
      <c r="H25" s="212"/>
      <c r="I25" s="212"/>
      <c r="J25" s="212"/>
      <c r="K25" s="212"/>
      <c r="L25" s="212"/>
      <c r="M25" s="439"/>
      <c r="N25" s="689"/>
      <c r="O25" s="690"/>
      <c r="P25" s="690"/>
      <c r="Q25" s="439"/>
      <c r="R25" s="689"/>
      <c r="S25" s="690"/>
      <c r="T25" s="690"/>
    </row>
    <row r="26" spans="1:20" ht="15" customHeight="1">
      <c r="A26" s="217">
        <f t="shared" si="0"/>
        <v>8008</v>
      </c>
      <c r="B26" s="218" t="s">
        <v>136</v>
      </c>
      <c r="C26" s="219"/>
      <c r="D26" s="198"/>
      <c r="E26" s="198"/>
      <c r="F26" s="198"/>
      <c r="G26" s="198"/>
      <c r="H26" s="198"/>
      <c r="I26" s="198"/>
      <c r="J26" s="198"/>
      <c r="K26" s="198"/>
      <c r="L26" s="198"/>
      <c r="M26" s="440"/>
      <c r="N26" s="685"/>
      <c r="O26" s="686"/>
      <c r="P26" s="686"/>
      <c r="Q26" s="440"/>
      <c r="R26" s="685"/>
      <c r="S26" s="686"/>
      <c r="T26" s="686"/>
    </row>
    <row r="27" spans="1:20" ht="24.75" customHeight="1">
      <c r="A27" s="202" t="s">
        <v>521</v>
      </c>
      <c r="B27" s="199"/>
      <c r="C27" s="199"/>
      <c r="D27" s="199"/>
      <c r="E27" s="199"/>
      <c r="F27" s="199"/>
      <c r="G27" s="199"/>
      <c r="H27" s="199"/>
      <c r="I27" s="199"/>
      <c r="J27" s="199"/>
      <c r="K27" s="199"/>
      <c r="L27" s="199"/>
      <c r="M27" s="199"/>
      <c r="N27" s="199"/>
      <c r="O27" s="199"/>
      <c r="P27" s="199"/>
      <c r="Q27" s="199"/>
      <c r="R27" s="199"/>
      <c r="S27" s="199"/>
      <c r="T27" s="199"/>
    </row>
    <row r="28" spans="1:20" ht="15" customHeight="1" thickBot="1">
      <c r="A28" s="220"/>
      <c r="B28" s="221" t="s">
        <v>522</v>
      </c>
      <c r="C28" s="222"/>
      <c r="D28" s="222"/>
      <c r="E28" s="222"/>
      <c r="F28" s="222"/>
      <c r="G28" s="222"/>
      <c r="H28" s="222"/>
      <c r="I28" s="223"/>
      <c r="J28" s="206" t="s">
        <v>909</v>
      </c>
      <c r="K28" s="224"/>
      <c r="L28" s="224"/>
      <c r="M28" s="207"/>
      <c r="N28" s="207"/>
      <c r="O28" s="206" t="s">
        <v>910</v>
      </c>
      <c r="P28" s="207"/>
      <c r="Q28" s="225"/>
      <c r="R28" s="207"/>
      <c r="S28" s="207"/>
      <c r="T28" s="208"/>
    </row>
    <row r="29" spans="1:20" ht="15" customHeight="1" thickTop="1">
      <c r="A29" s="312">
        <v>8011</v>
      </c>
      <c r="B29" s="682"/>
      <c r="C29" s="683"/>
      <c r="D29" s="683"/>
      <c r="E29" s="683"/>
      <c r="F29" s="683"/>
      <c r="G29" s="683"/>
      <c r="H29" s="683"/>
      <c r="I29" s="684"/>
      <c r="J29" s="682"/>
      <c r="K29" s="683"/>
      <c r="L29" s="683"/>
      <c r="M29" s="683"/>
      <c r="N29" s="684"/>
      <c r="O29" s="687"/>
      <c r="P29" s="683"/>
      <c r="Q29" s="683"/>
      <c r="R29" s="683"/>
      <c r="S29" s="683"/>
      <c r="T29" s="688"/>
    </row>
    <row r="30" spans="1:20" ht="15" customHeight="1">
      <c r="A30" s="313">
        <f aca="true" t="shared" si="1" ref="A30:A38">A29+1</f>
        <v>8012</v>
      </c>
      <c r="B30" s="670"/>
      <c r="C30" s="671"/>
      <c r="D30" s="671"/>
      <c r="E30" s="671"/>
      <c r="F30" s="671"/>
      <c r="G30" s="671"/>
      <c r="H30" s="671"/>
      <c r="I30" s="672"/>
      <c r="J30" s="679"/>
      <c r="K30" s="674"/>
      <c r="L30" s="674"/>
      <c r="M30" s="674"/>
      <c r="N30" s="674"/>
      <c r="O30" s="673"/>
      <c r="P30" s="674"/>
      <c r="Q30" s="674"/>
      <c r="R30" s="674"/>
      <c r="S30" s="674"/>
      <c r="T30" s="675"/>
    </row>
    <row r="31" spans="1:20" ht="15" customHeight="1">
      <c r="A31" s="313">
        <f t="shared" si="1"/>
        <v>8013</v>
      </c>
      <c r="B31" s="670"/>
      <c r="C31" s="671"/>
      <c r="D31" s="671"/>
      <c r="E31" s="671"/>
      <c r="F31" s="671"/>
      <c r="G31" s="671"/>
      <c r="H31" s="671"/>
      <c r="I31" s="672"/>
      <c r="J31" s="679"/>
      <c r="K31" s="674"/>
      <c r="L31" s="674"/>
      <c r="M31" s="674"/>
      <c r="N31" s="674"/>
      <c r="O31" s="673"/>
      <c r="P31" s="674"/>
      <c r="Q31" s="674"/>
      <c r="R31" s="674"/>
      <c r="S31" s="674"/>
      <c r="T31" s="675"/>
    </row>
    <row r="32" spans="1:20" ht="15" customHeight="1">
      <c r="A32" s="313">
        <f t="shared" si="1"/>
        <v>8014</v>
      </c>
      <c r="B32" s="670"/>
      <c r="C32" s="671"/>
      <c r="D32" s="671"/>
      <c r="E32" s="671"/>
      <c r="F32" s="671"/>
      <c r="G32" s="671"/>
      <c r="H32" s="671"/>
      <c r="I32" s="672"/>
      <c r="J32" s="679"/>
      <c r="K32" s="674"/>
      <c r="L32" s="674"/>
      <c r="M32" s="674"/>
      <c r="N32" s="674"/>
      <c r="O32" s="673"/>
      <c r="P32" s="674"/>
      <c r="Q32" s="674"/>
      <c r="R32" s="674"/>
      <c r="S32" s="674"/>
      <c r="T32" s="675"/>
    </row>
    <row r="33" spans="1:20" ht="15" customHeight="1">
      <c r="A33" s="313">
        <f t="shared" si="1"/>
        <v>8015</v>
      </c>
      <c r="B33" s="670"/>
      <c r="C33" s="671"/>
      <c r="D33" s="671"/>
      <c r="E33" s="671"/>
      <c r="F33" s="671"/>
      <c r="G33" s="671"/>
      <c r="H33" s="671"/>
      <c r="I33" s="672"/>
      <c r="J33" s="679"/>
      <c r="K33" s="674"/>
      <c r="L33" s="674"/>
      <c r="M33" s="674"/>
      <c r="N33" s="674"/>
      <c r="O33" s="673"/>
      <c r="P33" s="674"/>
      <c r="Q33" s="674"/>
      <c r="R33" s="674"/>
      <c r="S33" s="674"/>
      <c r="T33" s="675"/>
    </row>
    <row r="34" spans="1:20" ht="15" customHeight="1">
      <c r="A34" s="313">
        <f t="shared" si="1"/>
        <v>8016</v>
      </c>
      <c r="B34" s="670"/>
      <c r="C34" s="671"/>
      <c r="D34" s="671"/>
      <c r="E34" s="671"/>
      <c r="F34" s="671"/>
      <c r="G34" s="671"/>
      <c r="H34" s="671"/>
      <c r="I34" s="672"/>
      <c r="J34" s="679"/>
      <c r="K34" s="674"/>
      <c r="L34" s="674"/>
      <c r="M34" s="674"/>
      <c r="N34" s="674"/>
      <c r="O34" s="673"/>
      <c r="P34" s="674"/>
      <c r="Q34" s="674"/>
      <c r="R34" s="674"/>
      <c r="S34" s="674"/>
      <c r="T34" s="675"/>
    </row>
    <row r="35" spans="1:20" ht="15" customHeight="1">
      <c r="A35" s="313">
        <f t="shared" si="1"/>
        <v>8017</v>
      </c>
      <c r="B35" s="670"/>
      <c r="C35" s="671"/>
      <c r="D35" s="671"/>
      <c r="E35" s="671"/>
      <c r="F35" s="671"/>
      <c r="G35" s="671"/>
      <c r="H35" s="671"/>
      <c r="I35" s="672"/>
      <c r="J35" s="679"/>
      <c r="K35" s="674"/>
      <c r="L35" s="674"/>
      <c r="M35" s="674"/>
      <c r="N35" s="674"/>
      <c r="O35" s="673"/>
      <c r="P35" s="674"/>
      <c r="Q35" s="674"/>
      <c r="R35" s="674"/>
      <c r="S35" s="674"/>
      <c r="T35" s="675"/>
    </row>
    <row r="36" spans="1:20" ht="15" customHeight="1">
      <c r="A36" s="313">
        <f t="shared" si="1"/>
        <v>8018</v>
      </c>
      <c r="B36" s="670"/>
      <c r="C36" s="671"/>
      <c r="D36" s="671"/>
      <c r="E36" s="671"/>
      <c r="F36" s="671"/>
      <c r="G36" s="671"/>
      <c r="H36" s="671"/>
      <c r="I36" s="672"/>
      <c r="J36" s="679"/>
      <c r="K36" s="674"/>
      <c r="L36" s="674"/>
      <c r="M36" s="674"/>
      <c r="N36" s="674"/>
      <c r="O36" s="673"/>
      <c r="P36" s="674"/>
      <c r="Q36" s="674"/>
      <c r="R36" s="674"/>
      <c r="S36" s="674"/>
      <c r="T36" s="675"/>
    </row>
    <row r="37" spans="1:20" ht="15" customHeight="1">
      <c r="A37" s="313">
        <f t="shared" si="1"/>
        <v>8019</v>
      </c>
      <c r="B37" s="670"/>
      <c r="C37" s="671"/>
      <c r="D37" s="671"/>
      <c r="E37" s="671"/>
      <c r="F37" s="671"/>
      <c r="G37" s="671"/>
      <c r="H37" s="671"/>
      <c r="I37" s="672"/>
      <c r="J37" s="679"/>
      <c r="K37" s="674"/>
      <c r="L37" s="674"/>
      <c r="M37" s="674"/>
      <c r="N37" s="674"/>
      <c r="O37" s="673"/>
      <c r="P37" s="674"/>
      <c r="Q37" s="674"/>
      <c r="R37" s="674"/>
      <c r="S37" s="674"/>
      <c r="T37" s="675"/>
    </row>
    <row r="38" spans="1:20" ht="15" customHeight="1" thickBot="1">
      <c r="A38" s="314">
        <f t="shared" si="1"/>
        <v>8020</v>
      </c>
      <c r="B38" s="670"/>
      <c r="C38" s="671"/>
      <c r="D38" s="671"/>
      <c r="E38" s="671"/>
      <c r="F38" s="671"/>
      <c r="G38" s="671"/>
      <c r="H38" s="671"/>
      <c r="I38" s="672"/>
      <c r="J38" s="726"/>
      <c r="K38" s="727"/>
      <c r="L38" s="727"/>
      <c r="M38" s="727"/>
      <c r="N38" s="727"/>
      <c r="O38" s="735"/>
      <c r="P38" s="727"/>
      <c r="Q38" s="727"/>
      <c r="R38" s="727"/>
      <c r="S38" s="727"/>
      <c r="T38" s="736"/>
    </row>
    <row r="39" spans="1:20" ht="9.75" customHeight="1" thickTop="1">
      <c r="A39" s="226"/>
      <c r="B39" s="226"/>
      <c r="C39" s="226"/>
      <c r="D39" s="226"/>
      <c r="E39" s="226"/>
      <c r="F39" s="226"/>
      <c r="G39" s="226"/>
      <c r="H39" s="226"/>
      <c r="I39" s="226"/>
      <c r="J39" s="199"/>
      <c r="K39" s="199"/>
      <c r="L39" s="199"/>
      <c r="M39" s="199"/>
      <c r="N39" s="199"/>
      <c r="O39" s="199"/>
      <c r="P39" s="199"/>
      <c r="Q39" s="199"/>
      <c r="R39" s="199"/>
      <c r="S39" s="199"/>
      <c r="T39" s="199"/>
    </row>
    <row r="40" spans="1:20" ht="12" customHeight="1">
      <c r="A40" s="227" t="s">
        <v>911</v>
      </c>
      <c r="B40" s="228" t="s">
        <v>258</v>
      </c>
      <c r="C40" s="228"/>
      <c r="D40" s="197"/>
      <c r="E40" s="197"/>
      <c r="F40" s="197"/>
      <c r="G40" s="197"/>
      <c r="H40" s="197"/>
      <c r="I40" s="197"/>
      <c r="J40" s="197"/>
      <c r="K40" s="197"/>
      <c r="L40" s="197"/>
      <c r="M40" s="229"/>
      <c r="N40" s="229"/>
      <c r="O40" s="229"/>
      <c r="P40" s="229"/>
      <c r="Q40" s="229"/>
      <c r="R40" s="229"/>
      <c r="S40" s="229"/>
      <c r="T40" s="230"/>
    </row>
    <row r="41" spans="1:20" ht="12" customHeight="1">
      <c r="A41" s="231"/>
      <c r="B41" s="232" t="s">
        <v>912</v>
      </c>
      <c r="C41" s="232"/>
      <c r="D41" s="199"/>
      <c r="E41" s="199"/>
      <c r="F41" s="199"/>
      <c r="G41" s="199"/>
      <c r="H41" s="199"/>
      <c r="I41" s="199"/>
      <c r="J41" s="199"/>
      <c r="K41" s="199"/>
      <c r="L41" s="199"/>
      <c r="M41" s="233"/>
      <c r="N41" s="233"/>
      <c r="O41" s="233"/>
      <c r="P41" s="233"/>
      <c r="Q41" s="233"/>
      <c r="R41" s="233"/>
      <c r="S41" s="233"/>
      <c r="T41" s="234"/>
    </row>
    <row r="42" spans="1:20" ht="12.75" customHeight="1">
      <c r="A42" s="231"/>
      <c r="B42" s="232" t="s">
        <v>913</v>
      </c>
      <c r="C42" s="232"/>
      <c r="D42" s="199"/>
      <c r="E42" s="199"/>
      <c r="F42" s="199"/>
      <c r="G42" s="199"/>
      <c r="H42" s="199"/>
      <c r="I42" s="199"/>
      <c r="J42" s="199"/>
      <c r="K42" s="199"/>
      <c r="L42" s="199"/>
      <c r="M42" s="233"/>
      <c r="N42" s="233"/>
      <c r="O42" s="233"/>
      <c r="P42" s="233"/>
      <c r="Q42" s="233"/>
      <c r="R42" s="233"/>
      <c r="S42" s="233"/>
      <c r="T42" s="234"/>
    </row>
    <row r="43" spans="1:20" ht="12.75" customHeight="1">
      <c r="A43" s="728"/>
      <c r="B43" s="729"/>
      <c r="C43" s="729"/>
      <c r="D43" s="729"/>
      <c r="E43" s="729"/>
      <c r="F43" s="729"/>
      <c r="G43" s="729"/>
      <c r="H43" s="729"/>
      <c r="I43" s="729"/>
      <c r="J43" s="729"/>
      <c r="K43" s="729"/>
      <c r="L43" s="729"/>
      <c r="M43" s="729"/>
      <c r="N43" s="729"/>
      <c r="O43" s="729"/>
      <c r="P43" s="729"/>
      <c r="Q43" s="729"/>
      <c r="R43" s="729"/>
      <c r="S43" s="729"/>
      <c r="T43" s="730"/>
    </row>
    <row r="44" spans="1:20" ht="3" customHeight="1">
      <c r="A44" s="731"/>
      <c r="B44" s="729"/>
      <c r="C44" s="729"/>
      <c r="D44" s="729"/>
      <c r="E44" s="729"/>
      <c r="F44" s="729"/>
      <c r="G44" s="729"/>
      <c r="H44" s="729"/>
      <c r="I44" s="729"/>
      <c r="J44" s="729"/>
      <c r="K44" s="729"/>
      <c r="L44" s="729"/>
      <c r="M44" s="729"/>
      <c r="N44" s="729"/>
      <c r="O44" s="729"/>
      <c r="P44" s="729"/>
      <c r="Q44" s="729"/>
      <c r="R44" s="729"/>
      <c r="S44" s="729"/>
      <c r="T44" s="730"/>
    </row>
    <row r="45" spans="1:20" ht="12.75" customHeight="1">
      <c r="A45" s="732"/>
      <c r="B45" s="733"/>
      <c r="C45" s="733"/>
      <c r="D45" s="733"/>
      <c r="E45" s="733"/>
      <c r="F45" s="733"/>
      <c r="G45" s="733"/>
      <c r="H45" s="733"/>
      <c r="I45" s="733"/>
      <c r="J45" s="733"/>
      <c r="K45" s="733"/>
      <c r="L45" s="733"/>
      <c r="M45" s="733"/>
      <c r="N45" s="733"/>
      <c r="O45" s="733"/>
      <c r="P45" s="733"/>
      <c r="Q45" s="733"/>
      <c r="R45" s="733"/>
      <c r="S45" s="733"/>
      <c r="T45" s="734"/>
    </row>
    <row r="46" spans="1:20" ht="12" customHeight="1" thickBot="1">
      <c r="A46" s="232" t="s">
        <v>946</v>
      </c>
      <c r="B46" s="232"/>
      <c r="C46" s="232"/>
      <c r="D46" s="199"/>
      <c r="E46" s="199"/>
      <c r="F46" s="199"/>
      <c r="G46" s="199"/>
      <c r="H46" s="199"/>
      <c r="I46" s="199"/>
      <c r="J46" s="199"/>
      <c r="K46" s="199"/>
      <c r="L46" s="199"/>
      <c r="M46" s="235"/>
      <c r="N46" s="235"/>
      <c r="O46" s="235"/>
      <c r="P46" s="235"/>
      <c r="Q46" s="235"/>
      <c r="R46" s="235"/>
      <c r="S46" s="235"/>
      <c r="T46" s="235"/>
    </row>
    <row r="47" spans="1:20" s="254" customFormat="1" ht="15" customHeight="1" thickTop="1">
      <c r="A47" s="266" t="s">
        <v>914</v>
      </c>
      <c r="B47" s="267"/>
      <c r="C47" s="682"/>
      <c r="D47" s="683"/>
      <c r="E47" s="684"/>
      <c r="F47" s="724" t="s">
        <v>915</v>
      </c>
      <c r="G47" s="725"/>
      <c r="H47" s="721"/>
      <c r="I47" s="722"/>
      <c r="J47" s="722"/>
      <c r="K47" s="722"/>
      <c r="L47" s="723"/>
      <c r="M47" s="268" t="s">
        <v>916</v>
      </c>
      <c r="N47" s="269"/>
      <c r="O47" s="269"/>
      <c r="P47" s="269"/>
      <c r="Q47" s="269"/>
      <c r="R47" s="269"/>
      <c r="S47" s="269"/>
      <c r="T47" s="270"/>
    </row>
    <row r="48" spans="1:20" s="254" customFormat="1" ht="15" customHeight="1">
      <c r="A48" s="271" t="s">
        <v>423</v>
      </c>
      <c r="B48" s="272"/>
      <c r="C48" s="272"/>
      <c r="D48" s="709" t="s">
        <v>31</v>
      </c>
      <c r="E48" s="710"/>
      <c r="F48" s="710"/>
      <c r="G48" s="710"/>
      <c r="H48" s="710"/>
      <c r="I48" s="710"/>
      <c r="J48" s="710"/>
      <c r="K48" s="710"/>
      <c r="L48" s="711"/>
      <c r="M48" s="715"/>
      <c r="N48" s="716"/>
      <c r="O48" s="716"/>
      <c r="P48" s="716"/>
      <c r="Q48" s="716"/>
      <c r="R48" s="716"/>
      <c r="S48" s="716"/>
      <c r="T48" s="717"/>
    </row>
    <row r="49" spans="1:20" s="254" customFormat="1" ht="15" customHeight="1" thickBot="1">
      <c r="A49" s="273" t="s">
        <v>917</v>
      </c>
      <c r="B49" s="702"/>
      <c r="C49" s="703"/>
      <c r="D49" s="703"/>
      <c r="E49" s="703"/>
      <c r="F49" s="704" t="s">
        <v>32</v>
      </c>
      <c r="G49" s="705"/>
      <c r="H49" s="706"/>
      <c r="I49" s="707"/>
      <c r="J49" s="707"/>
      <c r="K49" s="707"/>
      <c r="L49" s="708"/>
      <c r="M49" s="718"/>
      <c r="N49" s="719"/>
      <c r="O49" s="719"/>
      <c r="P49" s="719"/>
      <c r="Q49" s="719"/>
      <c r="R49" s="719"/>
      <c r="S49" s="719"/>
      <c r="T49" s="720"/>
    </row>
    <row r="50" spans="1:20" ht="15" customHeight="1" thickTop="1">
      <c r="A50" s="236"/>
      <c r="B50" s="199"/>
      <c r="C50" s="199"/>
      <c r="D50" s="199"/>
      <c r="E50" s="199"/>
      <c r="F50" s="199"/>
      <c r="G50" s="199"/>
      <c r="H50" s="199"/>
      <c r="I50" s="199"/>
      <c r="J50" s="199"/>
      <c r="K50" s="199"/>
      <c r="L50" s="199"/>
      <c r="M50" s="199"/>
      <c r="N50" s="174"/>
      <c r="O50" s="174"/>
      <c r="P50" s="174"/>
      <c r="Q50" s="174"/>
      <c r="R50" s="174"/>
      <c r="S50" s="174"/>
      <c r="T50" s="174"/>
    </row>
    <row r="51" spans="1:19" ht="15.75">
      <c r="A51" s="237"/>
      <c r="B51" s="237"/>
      <c r="C51" s="237"/>
      <c r="D51" s="237"/>
      <c r="E51" s="237"/>
      <c r="F51" s="237"/>
      <c r="G51" s="237"/>
      <c r="H51" s="237"/>
      <c r="I51" s="237"/>
      <c r="J51" s="237"/>
      <c r="K51" s="237"/>
      <c r="L51" s="237"/>
      <c r="M51" s="237"/>
      <c r="N51" s="237"/>
      <c r="O51" s="237"/>
      <c r="P51" s="237"/>
      <c r="Q51" s="237"/>
      <c r="R51" s="237"/>
      <c r="S51" s="237"/>
    </row>
    <row r="52" spans="1:19" ht="15.75">
      <c r="A52" s="237"/>
      <c r="B52" s="237"/>
      <c r="C52" s="237"/>
      <c r="D52" s="237"/>
      <c r="E52" s="237"/>
      <c r="F52" s="237"/>
      <c r="G52" s="237"/>
      <c r="H52" s="237"/>
      <c r="I52" s="237"/>
      <c r="J52" s="237"/>
      <c r="K52" s="237"/>
      <c r="L52" s="237"/>
      <c r="M52" s="237"/>
      <c r="N52" s="237"/>
      <c r="O52" s="237"/>
      <c r="P52" s="237"/>
      <c r="Q52" s="237"/>
      <c r="R52" s="237"/>
      <c r="S52" s="237"/>
    </row>
    <row r="53" spans="1:19" ht="15.75">
      <c r="A53" s="237"/>
      <c r="B53" s="237"/>
      <c r="C53" s="237"/>
      <c r="D53" s="237"/>
      <c r="E53" s="237"/>
      <c r="F53" s="237"/>
      <c r="G53" s="237"/>
      <c r="H53" s="237"/>
      <c r="I53" s="237"/>
      <c r="J53" s="237"/>
      <c r="K53" s="237"/>
      <c r="L53" s="237"/>
      <c r="M53" s="237"/>
      <c r="N53" s="237"/>
      <c r="O53" s="237"/>
      <c r="P53" s="237"/>
      <c r="Q53" s="237"/>
      <c r="R53" s="237"/>
      <c r="S53" s="237"/>
    </row>
    <row r="54" spans="1:19" ht="15.75">
      <c r="A54" s="237"/>
      <c r="B54" s="237"/>
      <c r="C54" s="237"/>
      <c r="D54" s="237"/>
      <c r="E54" s="237"/>
      <c r="F54" s="237"/>
      <c r="G54" s="237"/>
      <c r="H54" s="237"/>
      <c r="I54" s="237"/>
      <c r="J54" s="237"/>
      <c r="K54" s="237"/>
      <c r="L54" s="237"/>
      <c r="M54" s="237"/>
      <c r="N54" s="237"/>
      <c r="O54" s="237"/>
      <c r="P54" s="237"/>
      <c r="Q54" s="237"/>
      <c r="R54" s="237"/>
      <c r="S54" s="237"/>
    </row>
    <row r="55" spans="1:19" ht="15.75">
      <c r="A55" s="237"/>
      <c r="B55" s="237"/>
      <c r="C55" s="237"/>
      <c r="D55" s="237"/>
      <c r="E55" s="237"/>
      <c r="F55" s="237"/>
      <c r="G55" s="237"/>
      <c r="H55" s="237"/>
      <c r="I55" s="237"/>
      <c r="J55" s="237"/>
      <c r="K55" s="237"/>
      <c r="L55" s="237"/>
      <c r="M55" s="237"/>
      <c r="N55" s="237"/>
      <c r="O55" s="237"/>
      <c r="P55" s="237"/>
      <c r="Q55" s="237"/>
      <c r="R55" s="237"/>
      <c r="S55" s="237"/>
    </row>
    <row r="56" spans="1:19" ht="15.75">
      <c r="A56" s="237"/>
      <c r="B56" s="237"/>
      <c r="C56" s="237"/>
      <c r="D56" s="237"/>
      <c r="E56" s="237"/>
      <c r="F56" s="237"/>
      <c r="G56" s="237"/>
      <c r="H56" s="237"/>
      <c r="I56" s="237"/>
      <c r="J56" s="237"/>
      <c r="K56" s="237"/>
      <c r="L56" s="237"/>
      <c r="M56" s="237"/>
      <c r="N56" s="237"/>
      <c r="O56" s="237"/>
      <c r="P56" s="237"/>
      <c r="Q56" s="237"/>
      <c r="R56" s="237"/>
      <c r="S56" s="237"/>
    </row>
  </sheetData>
  <sheetProtection password="CC61" sheet="1" objects="1" scenarios="1"/>
  <mergeCells count="71">
    <mergeCell ref="A16:B16"/>
    <mergeCell ref="N23:P23"/>
    <mergeCell ref="M10:P10"/>
    <mergeCell ref="R20:T20"/>
    <mergeCell ref="N21:P21"/>
    <mergeCell ref="R21:T21"/>
    <mergeCell ref="R12:S12"/>
    <mergeCell ref="M12:P12"/>
    <mergeCell ref="R19:T19"/>
    <mergeCell ref="L16:P16"/>
    <mergeCell ref="F47:G47"/>
    <mergeCell ref="J34:N34"/>
    <mergeCell ref="J38:N38"/>
    <mergeCell ref="B38:I38"/>
    <mergeCell ref="A43:T45"/>
    <mergeCell ref="O38:T38"/>
    <mergeCell ref="B37:I37"/>
    <mergeCell ref="D48:L48"/>
    <mergeCell ref="J5:P5"/>
    <mergeCell ref="A8:H8"/>
    <mergeCell ref="M48:T49"/>
    <mergeCell ref="J30:N30"/>
    <mergeCell ref="O30:T30"/>
    <mergeCell ref="N20:P20"/>
    <mergeCell ref="N25:P25"/>
    <mergeCell ref="H47:L47"/>
    <mergeCell ref="C47:E47"/>
    <mergeCell ref="B49:E49"/>
    <mergeCell ref="O32:T32"/>
    <mergeCell ref="J33:N33"/>
    <mergeCell ref="O33:T33"/>
    <mergeCell ref="J36:N36"/>
    <mergeCell ref="O36:T36"/>
    <mergeCell ref="J37:N37"/>
    <mergeCell ref="O37:T37"/>
    <mergeCell ref="F49:G49"/>
    <mergeCell ref="H49:L49"/>
    <mergeCell ref="A10:H10"/>
    <mergeCell ref="N19:P19"/>
    <mergeCell ref="R23:T23"/>
    <mergeCell ref="N24:P24"/>
    <mergeCell ref="R24:T24"/>
    <mergeCell ref="N22:P22"/>
    <mergeCell ref="R22:T22"/>
    <mergeCell ref="Q16:T16"/>
    <mergeCell ref="C12:L12"/>
    <mergeCell ref="C14:E14"/>
    <mergeCell ref="U14:X14"/>
    <mergeCell ref="B29:I29"/>
    <mergeCell ref="B30:I30"/>
    <mergeCell ref="B31:I31"/>
    <mergeCell ref="R26:T26"/>
    <mergeCell ref="J29:N29"/>
    <mergeCell ref="O29:T29"/>
    <mergeCell ref="J31:N31"/>
    <mergeCell ref="R25:T25"/>
    <mergeCell ref="N26:P26"/>
    <mergeCell ref="B32:I32"/>
    <mergeCell ref="B33:I33"/>
    <mergeCell ref="B34:I34"/>
    <mergeCell ref="B35:I35"/>
    <mergeCell ref="A2:P2"/>
    <mergeCell ref="A3:B3"/>
    <mergeCell ref="C3:P3"/>
    <mergeCell ref="B36:I36"/>
    <mergeCell ref="O31:T31"/>
    <mergeCell ref="J14:P14"/>
    <mergeCell ref="O34:T34"/>
    <mergeCell ref="J35:N35"/>
    <mergeCell ref="O35:T35"/>
    <mergeCell ref="J32:N32"/>
  </mergeCells>
  <dataValidations count="7">
    <dataValidation type="textLength" operator="equal" allowBlank="1" showInputMessage="1" showErrorMessage="1" sqref="V6">
      <formula1>6</formula1>
    </dataValidation>
    <dataValidation type="textLength" operator="equal" allowBlank="1" showInputMessage="1" showErrorMessage="1" errorTitle="Chyba " error="Rodné číslo musí mít 6 znaků&#10;" sqref="M12:P12">
      <formula1>6</formula1>
    </dataValidation>
    <dataValidation allowBlank="1" showInputMessage="1" showErrorMessage="1" promptTitle="Zadej měsíc" prompt="1 - 12" sqref="M19:M26 Q19:Q20 Q22:Q26"/>
    <dataValidation type="whole" allowBlank="1" showInputMessage="1" showErrorMessage="1" promptTitle="Zadej rok" prompt="1980 - 2015" sqref="R19:T26 N19:P26">
      <formula1>1980</formula1>
      <formula2>2015</formula2>
    </dataValidation>
    <dataValidation type="whole" allowBlank="1" showInputMessage="1" showErrorMessage="1" sqref="J5:P5">
      <formula1>3000000000</formula1>
      <formula2>39999999999</formula2>
    </dataValidation>
    <dataValidation type="date" allowBlank="1" showInputMessage="1" showErrorMessage="1" sqref="H49:L49">
      <formula1>25569</formula1>
      <formula2>40543</formula2>
    </dataValidation>
    <dataValidation type="textLength" operator="lessThan" allowBlank="1" showInputMessage="1" showErrorMessage="1" errorTitle="Příliš dlouhý text !" error="Maximální délka textu je 100 znaků včetně mezer." sqref="A8:H8 A10:H10">
      <formula1>101</formula1>
    </dataValidation>
  </dataValidations>
  <printOptions horizontalCentered="1"/>
  <pageMargins left="0.7086614173228347" right="0.35433070866141736" top="0.5905511811023623" bottom="0.6299212598425197" header="0.31496062992125984" footer="0.4724409448818898"/>
  <pageSetup horizontalDpi="300" verticalDpi="300" orientation="portrait" paperSize="9" scale="95" r:id="rId3"/>
  <headerFooter alignWithMargins="0">
    <oddHeader>&amp;RPříloha č.2 vyhlášky  č.40/2001 Sb.</oddHeader>
  </headerFooter>
  <legacyDrawing r:id="rId2"/>
</worksheet>
</file>

<file path=xl/worksheets/sheet7.xml><?xml version="1.0" encoding="utf-8"?>
<worksheet xmlns="http://schemas.openxmlformats.org/spreadsheetml/2006/main" xmlns:r="http://schemas.openxmlformats.org/officeDocument/2006/relationships">
  <sheetPr codeName="List8" transitionEvaluation="1" transitionEntry="1"/>
  <dimension ref="A1:S94"/>
  <sheetViews>
    <sheetView showGridLines="0" showZeros="0" tabSelected="1" workbookViewId="0" topLeftCell="A1">
      <selection activeCell="A4" sqref="A4:J4"/>
    </sheetView>
  </sheetViews>
  <sheetFormatPr defaultColWidth="9.00390625" defaultRowHeight="12.75"/>
  <cols>
    <col min="1" max="1" width="5.00390625" style="95" customWidth="1"/>
    <col min="2" max="2" width="2.625" style="95" customWidth="1"/>
    <col min="3" max="3" width="24.75390625" style="95" customWidth="1"/>
    <col min="4" max="4" width="23.75390625" style="95" customWidth="1"/>
    <col min="5" max="14" width="8.75390625" style="95" customWidth="1"/>
    <col min="15" max="16384" width="9.125" style="95" customWidth="1"/>
  </cols>
  <sheetData>
    <row r="1" spans="1:19" ht="6.75" customHeight="1">
      <c r="A1" s="752"/>
      <c r="B1" s="752"/>
      <c r="C1" s="752"/>
      <c r="D1" s="752"/>
      <c r="E1" s="752"/>
      <c r="F1" s="752"/>
      <c r="G1" s="752"/>
      <c r="H1" s="752"/>
      <c r="I1" s="752"/>
      <c r="J1" s="752"/>
      <c r="K1" s="752"/>
      <c r="L1" s="752"/>
      <c r="M1" s="752"/>
      <c r="N1" s="752"/>
      <c r="O1" s="448"/>
      <c r="P1" s="448"/>
      <c r="Q1" s="448"/>
      <c r="R1" s="448"/>
      <c r="S1" s="448"/>
    </row>
    <row r="2" spans="1:19" ht="6.75" customHeight="1">
      <c r="A2" s="755"/>
      <c r="B2" s="755"/>
      <c r="C2" s="755"/>
      <c r="D2" s="755"/>
      <c r="E2" s="755"/>
      <c r="F2" s="755"/>
      <c r="G2" s="755"/>
      <c r="H2" s="755"/>
      <c r="I2" s="755"/>
      <c r="J2" s="755"/>
      <c r="K2" s="755"/>
      <c r="L2" s="755"/>
      <c r="M2" s="755"/>
      <c r="N2" s="755"/>
      <c r="O2" s="448"/>
      <c r="P2" s="448"/>
      <c r="Q2" s="448"/>
      <c r="R2" s="448"/>
      <c r="S2" s="448"/>
    </row>
    <row r="3" spans="1:14" ht="32.25" customHeight="1">
      <c r="A3" s="756" t="s">
        <v>424</v>
      </c>
      <c r="B3" s="757"/>
      <c r="C3" s="757"/>
      <c r="D3" s="757"/>
      <c r="E3" s="757"/>
      <c r="F3" s="757"/>
      <c r="G3" s="757"/>
      <c r="H3" s="757"/>
      <c r="I3" s="757"/>
      <c r="J3" s="758"/>
      <c r="K3" s="87" t="s">
        <v>76</v>
      </c>
      <c r="L3" s="86"/>
      <c r="M3" s="753">
        <v>2005</v>
      </c>
      <c r="N3" s="754"/>
    </row>
    <row r="4" spans="1:15" ht="27.75" customHeight="1" thickBot="1">
      <c r="A4" s="750">
        <f>'80'!A8</f>
        <v>0</v>
      </c>
      <c r="B4" s="751"/>
      <c r="C4" s="751"/>
      <c r="D4" s="751"/>
      <c r="E4" s="751"/>
      <c r="F4" s="751"/>
      <c r="G4" s="751"/>
      <c r="H4" s="751"/>
      <c r="I4" s="751"/>
      <c r="J4" s="751"/>
      <c r="K4" s="97"/>
      <c r="L4" s="98"/>
      <c r="M4" s="97"/>
      <c r="N4" s="97"/>
      <c r="O4" s="99"/>
    </row>
    <row r="5" spans="1:14" ht="15" customHeight="1" thickTop="1">
      <c r="A5" s="648"/>
      <c r="B5" s="100"/>
      <c r="C5" s="748"/>
      <c r="D5" s="749"/>
      <c r="E5" s="101" t="s">
        <v>918</v>
      </c>
      <c r="F5" s="102" t="s">
        <v>919</v>
      </c>
      <c r="G5" s="19" t="s">
        <v>920</v>
      </c>
      <c r="H5" s="164" t="s">
        <v>963</v>
      </c>
      <c r="I5" s="7" t="s">
        <v>921</v>
      </c>
      <c r="J5" s="8"/>
      <c r="K5" s="8"/>
      <c r="L5" s="9"/>
      <c r="M5" s="103" t="s">
        <v>922</v>
      </c>
      <c r="N5" s="10" t="s">
        <v>923</v>
      </c>
    </row>
    <row r="6" spans="1:14" ht="15" customHeight="1" thickBot="1">
      <c r="A6" s="85" t="s">
        <v>924</v>
      </c>
      <c r="B6" s="104"/>
      <c r="C6" s="649">
        <f>'80'!J5</f>
        <v>0</v>
      </c>
      <c r="D6" s="650" t="s">
        <v>925</v>
      </c>
      <c r="E6" s="11" t="s">
        <v>926</v>
      </c>
      <c r="F6" s="12" t="s">
        <v>927</v>
      </c>
      <c r="G6" s="20" t="s">
        <v>928</v>
      </c>
      <c r="H6" s="165" t="s">
        <v>964</v>
      </c>
      <c r="I6" s="13" t="s">
        <v>929</v>
      </c>
      <c r="J6" s="14" t="s">
        <v>930</v>
      </c>
      <c r="K6" s="15" t="s">
        <v>930</v>
      </c>
      <c r="L6" s="13" t="s">
        <v>930</v>
      </c>
      <c r="M6" s="11" t="s">
        <v>931</v>
      </c>
      <c r="N6" s="16" t="s">
        <v>932</v>
      </c>
    </row>
    <row r="7" spans="1:14" ht="15" customHeight="1" thickBot="1">
      <c r="A7" s="4" t="s">
        <v>933</v>
      </c>
      <c r="B7" s="105"/>
      <c r="C7" s="5" t="s">
        <v>934</v>
      </c>
      <c r="D7" s="6"/>
      <c r="E7" s="60">
        <f>M3-2</f>
        <v>2003</v>
      </c>
      <c r="F7" s="61">
        <f>M3-1</f>
        <v>2004</v>
      </c>
      <c r="G7" s="62">
        <f>M3</f>
        <v>2005</v>
      </c>
      <c r="H7" s="166">
        <f>M3</f>
        <v>2005</v>
      </c>
      <c r="I7" s="63">
        <f>M3+1</f>
        <v>2006</v>
      </c>
      <c r="J7" s="63">
        <f>M3+2</f>
        <v>2007</v>
      </c>
      <c r="K7" s="63">
        <f>M3+3</f>
        <v>2008</v>
      </c>
      <c r="L7" s="63">
        <f>M3+4</f>
        <v>2009</v>
      </c>
      <c r="M7" s="63">
        <f>M3+5</f>
        <v>2010</v>
      </c>
      <c r="N7" s="17" t="s">
        <v>935</v>
      </c>
    </row>
    <row r="8" spans="1:14" ht="4.5" customHeight="1" thickBot="1" thickTop="1">
      <c r="A8" s="96"/>
      <c r="B8" s="96"/>
      <c r="C8" s="96"/>
      <c r="D8" s="96"/>
      <c r="E8" s="18"/>
      <c r="F8" s="18"/>
      <c r="G8" s="18"/>
      <c r="H8" s="167"/>
      <c r="I8" s="18"/>
      <c r="J8" s="18"/>
      <c r="K8" s="18"/>
      <c r="L8" s="18"/>
      <c r="M8" s="18"/>
      <c r="N8" s="18"/>
    </row>
    <row r="9" spans="1:14" ht="12.75" customHeight="1">
      <c r="A9" s="106">
        <v>8121</v>
      </c>
      <c r="B9" s="107">
        <v>1</v>
      </c>
      <c r="C9" s="108" t="s">
        <v>936</v>
      </c>
      <c r="D9" s="109"/>
      <c r="E9" s="315"/>
      <c r="F9" s="316"/>
      <c r="G9" s="317"/>
      <c r="H9" s="318"/>
      <c r="I9" s="317"/>
      <c r="J9" s="317"/>
      <c r="K9" s="317"/>
      <c r="L9" s="319"/>
      <c r="M9" s="320"/>
      <c r="N9" s="651">
        <f aca="true" t="shared" si="0" ref="N9:N47">SUM(E9:M9)-H9</f>
        <v>0</v>
      </c>
    </row>
    <row r="10" spans="1:14" ht="12.75" customHeight="1">
      <c r="A10" s="110"/>
      <c r="B10" s="111">
        <v>2</v>
      </c>
      <c r="C10" s="112" t="s">
        <v>937</v>
      </c>
      <c r="D10" s="113"/>
      <c r="E10" s="321"/>
      <c r="F10" s="322"/>
      <c r="G10" s="323"/>
      <c r="H10" s="324"/>
      <c r="I10" s="323"/>
      <c r="J10" s="323"/>
      <c r="K10" s="323"/>
      <c r="L10" s="325"/>
      <c r="M10" s="326"/>
      <c r="N10" s="652">
        <f t="shared" si="0"/>
        <v>0</v>
      </c>
    </row>
    <row r="11" spans="1:14" ht="12.75" customHeight="1">
      <c r="A11" s="110"/>
      <c r="B11" s="114">
        <v>3</v>
      </c>
      <c r="C11" s="112" t="s">
        <v>938</v>
      </c>
      <c r="D11" s="113"/>
      <c r="E11" s="321"/>
      <c r="F11" s="322"/>
      <c r="G11" s="323"/>
      <c r="H11" s="324"/>
      <c r="I11" s="323"/>
      <c r="J11" s="323"/>
      <c r="K11" s="323"/>
      <c r="L11" s="325"/>
      <c r="M11" s="326"/>
      <c r="N11" s="652">
        <f t="shared" si="0"/>
        <v>0</v>
      </c>
    </row>
    <row r="12" spans="1:14" ht="12.75" customHeight="1">
      <c r="A12" s="110"/>
      <c r="B12" s="114">
        <v>4</v>
      </c>
      <c r="C12" s="112" t="s">
        <v>939</v>
      </c>
      <c r="D12" s="113"/>
      <c r="E12" s="321"/>
      <c r="F12" s="322"/>
      <c r="G12" s="323"/>
      <c r="H12" s="324"/>
      <c r="I12" s="323"/>
      <c r="J12" s="323"/>
      <c r="K12" s="323"/>
      <c r="L12" s="325"/>
      <c r="M12" s="326"/>
      <c r="N12" s="652">
        <f t="shared" si="0"/>
        <v>0</v>
      </c>
    </row>
    <row r="13" spans="1:14" ht="12.75" customHeight="1">
      <c r="A13" s="110"/>
      <c r="B13" s="114">
        <v>9</v>
      </c>
      <c r="C13" s="112" t="s">
        <v>940</v>
      </c>
      <c r="D13" s="113"/>
      <c r="E13" s="321"/>
      <c r="F13" s="327"/>
      <c r="G13" s="328"/>
      <c r="H13" s="329"/>
      <c r="I13" s="328"/>
      <c r="J13" s="328"/>
      <c r="K13" s="328"/>
      <c r="L13" s="330"/>
      <c r="M13" s="331"/>
      <c r="N13" s="351">
        <f t="shared" si="0"/>
        <v>0</v>
      </c>
    </row>
    <row r="14" spans="1:14" ht="15" customHeight="1">
      <c r="A14" s="115">
        <v>8121</v>
      </c>
      <c r="B14" s="116" t="s">
        <v>941</v>
      </c>
      <c r="C14" s="117" t="s">
        <v>942</v>
      </c>
      <c r="D14" s="118"/>
      <c r="E14" s="332">
        <f aca="true" t="shared" si="1" ref="E14:M14">SUM(E9:E13)</f>
        <v>0</v>
      </c>
      <c r="F14" s="333">
        <f t="shared" si="1"/>
        <v>0</v>
      </c>
      <c r="G14" s="334">
        <f t="shared" si="1"/>
        <v>0</v>
      </c>
      <c r="H14" s="335">
        <f t="shared" si="1"/>
        <v>0</v>
      </c>
      <c r="I14" s="334">
        <f t="shared" si="1"/>
        <v>0</v>
      </c>
      <c r="J14" s="334">
        <f t="shared" si="1"/>
        <v>0</v>
      </c>
      <c r="K14" s="334">
        <f t="shared" si="1"/>
        <v>0</v>
      </c>
      <c r="L14" s="336">
        <f t="shared" si="1"/>
        <v>0</v>
      </c>
      <c r="M14" s="337">
        <f t="shared" si="1"/>
        <v>0</v>
      </c>
      <c r="N14" s="338">
        <f t="shared" si="0"/>
        <v>0</v>
      </c>
    </row>
    <row r="15" spans="1:14" ht="15" customHeight="1">
      <c r="A15" s="119">
        <v>8124</v>
      </c>
      <c r="B15" s="107"/>
      <c r="C15" s="120" t="s">
        <v>943</v>
      </c>
      <c r="D15" s="121"/>
      <c r="E15" s="339"/>
      <c r="F15" s="327"/>
      <c r="G15" s="317"/>
      <c r="H15" s="318"/>
      <c r="I15" s="317"/>
      <c r="J15" s="317"/>
      <c r="K15" s="317"/>
      <c r="L15" s="319"/>
      <c r="M15" s="320"/>
      <c r="N15" s="653">
        <f t="shared" si="0"/>
        <v>0</v>
      </c>
    </row>
    <row r="16" spans="1:14" ht="15" customHeight="1">
      <c r="A16" s="119">
        <v>8125</v>
      </c>
      <c r="B16" s="107"/>
      <c r="C16" s="120" t="s">
        <v>944</v>
      </c>
      <c r="D16" s="121"/>
      <c r="E16" s="339"/>
      <c r="F16" s="327"/>
      <c r="G16" s="317"/>
      <c r="H16" s="318"/>
      <c r="I16" s="317"/>
      <c r="J16" s="317"/>
      <c r="K16" s="317"/>
      <c r="L16" s="319"/>
      <c r="M16" s="320"/>
      <c r="N16" s="653">
        <f t="shared" si="0"/>
        <v>0</v>
      </c>
    </row>
    <row r="17" spans="1:14" ht="12.75" customHeight="1">
      <c r="A17" s="122">
        <v>8126</v>
      </c>
      <c r="B17" s="107">
        <v>1</v>
      </c>
      <c r="C17" s="108" t="s">
        <v>945</v>
      </c>
      <c r="D17" s="123"/>
      <c r="E17" s="319"/>
      <c r="F17" s="322"/>
      <c r="G17" s="317"/>
      <c r="H17" s="318"/>
      <c r="I17" s="317"/>
      <c r="J17" s="317"/>
      <c r="K17" s="317"/>
      <c r="L17" s="319"/>
      <c r="M17" s="320"/>
      <c r="N17" s="653">
        <f t="shared" si="0"/>
        <v>0</v>
      </c>
    </row>
    <row r="18" spans="1:14" ht="12.75" customHeight="1">
      <c r="A18" s="110"/>
      <c r="B18" s="114">
        <v>2</v>
      </c>
      <c r="C18" s="112" t="s">
        <v>947</v>
      </c>
      <c r="D18" s="124"/>
      <c r="E18" s="325"/>
      <c r="F18" s="322"/>
      <c r="G18" s="323"/>
      <c r="H18" s="324"/>
      <c r="I18" s="323"/>
      <c r="J18" s="323"/>
      <c r="K18" s="323"/>
      <c r="L18" s="325"/>
      <c r="M18" s="326"/>
      <c r="N18" s="652">
        <f t="shared" si="0"/>
        <v>0</v>
      </c>
    </row>
    <row r="19" spans="1:14" ht="12.75" customHeight="1">
      <c r="A19" s="110"/>
      <c r="B19" s="114">
        <v>3</v>
      </c>
      <c r="C19" s="112" t="s">
        <v>948</v>
      </c>
      <c r="D19" s="124"/>
      <c r="E19" s="325"/>
      <c r="F19" s="322"/>
      <c r="G19" s="323"/>
      <c r="H19" s="324"/>
      <c r="I19" s="323"/>
      <c r="J19" s="323"/>
      <c r="K19" s="323"/>
      <c r="L19" s="325"/>
      <c r="M19" s="326"/>
      <c r="N19" s="652">
        <f t="shared" si="0"/>
        <v>0</v>
      </c>
    </row>
    <row r="20" spans="1:14" ht="12.75" customHeight="1">
      <c r="A20" s="110"/>
      <c r="B20" s="114">
        <v>4</v>
      </c>
      <c r="C20" s="112" t="s">
        <v>67</v>
      </c>
      <c r="D20" s="124"/>
      <c r="E20" s="325"/>
      <c r="F20" s="322"/>
      <c r="G20" s="323"/>
      <c r="H20" s="324"/>
      <c r="I20" s="323"/>
      <c r="J20" s="323"/>
      <c r="K20" s="323"/>
      <c r="L20" s="325"/>
      <c r="M20" s="326"/>
      <c r="N20" s="652"/>
    </row>
    <row r="21" spans="1:14" ht="12.75" customHeight="1">
      <c r="A21" s="110"/>
      <c r="B21" s="114">
        <v>9</v>
      </c>
      <c r="C21" s="112" t="s">
        <v>949</v>
      </c>
      <c r="D21" s="124"/>
      <c r="E21" s="325"/>
      <c r="F21" s="322"/>
      <c r="G21" s="323"/>
      <c r="H21" s="324"/>
      <c r="I21" s="323"/>
      <c r="J21" s="323"/>
      <c r="K21" s="323"/>
      <c r="L21" s="325"/>
      <c r="M21" s="326"/>
      <c r="N21" s="652">
        <f t="shared" si="0"/>
        <v>0</v>
      </c>
    </row>
    <row r="22" spans="1:14" ht="15" customHeight="1">
      <c r="A22" s="115">
        <v>8126</v>
      </c>
      <c r="B22" s="116" t="s">
        <v>941</v>
      </c>
      <c r="C22" s="117" t="s">
        <v>950</v>
      </c>
      <c r="D22" s="118"/>
      <c r="E22" s="332">
        <f aca="true" t="shared" si="2" ref="E22:M22">SUM(E17:E21)</f>
        <v>0</v>
      </c>
      <c r="F22" s="340">
        <f t="shared" si="2"/>
        <v>0</v>
      </c>
      <c r="G22" s="341">
        <f t="shared" si="2"/>
        <v>0</v>
      </c>
      <c r="H22" s="342">
        <f t="shared" si="2"/>
        <v>0</v>
      </c>
      <c r="I22" s="341">
        <f t="shared" si="2"/>
        <v>0</v>
      </c>
      <c r="J22" s="341">
        <f t="shared" si="2"/>
        <v>0</v>
      </c>
      <c r="K22" s="341">
        <f t="shared" si="2"/>
        <v>0</v>
      </c>
      <c r="L22" s="343">
        <f t="shared" si="2"/>
        <v>0</v>
      </c>
      <c r="M22" s="344">
        <f t="shared" si="2"/>
        <v>0</v>
      </c>
      <c r="N22" s="345">
        <f t="shared" si="0"/>
        <v>0</v>
      </c>
    </row>
    <row r="23" spans="1:14" ht="12.75" customHeight="1">
      <c r="A23" s="110">
        <v>8127</v>
      </c>
      <c r="B23" s="114">
        <v>1</v>
      </c>
      <c r="C23" s="112" t="s">
        <v>951</v>
      </c>
      <c r="D23" s="125"/>
      <c r="E23" s="321"/>
      <c r="F23" s="322"/>
      <c r="G23" s="323"/>
      <c r="H23" s="324"/>
      <c r="I23" s="323"/>
      <c r="J23" s="323"/>
      <c r="K23" s="323"/>
      <c r="L23" s="325"/>
      <c r="M23" s="326"/>
      <c r="N23" s="652">
        <f t="shared" si="0"/>
        <v>0</v>
      </c>
    </row>
    <row r="24" spans="1:14" ht="12.75" customHeight="1">
      <c r="A24" s="110"/>
      <c r="B24" s="114">
        <v>2</v>
      </c>
      <c r="C24" s="112" t="s">
        <v>952</v>
      </c>
      <c r="D24" s="125"/>
      <c r="E24" s="321"/>
      <c r="F24" s="322"/>
      <c r="G24" s="323"/>
      <c r="H24" s="324"/>
      <c r="I24" s="323"/>
      <c r="J24" s="323"/>
      <c r="K24" s="323"/>
      <c r="L24" s="325"/>
      <c r="M24" s="326"/>
      <c r="N24" s="652">
        <f t="shared" si="0"/>
        <v>0</v>
      </c>
    </row>
    <row r="25" spans="1:14" ht="12.75" customHeight="1">
      <c r="A25" s="110"/>
      <c r="B25" s="114">
        <v>3</v>
      </c>
      <c r="C25" s="112" t="s">
        <v>953</v>
      </c>
      <c r="D25" s="125"/>
      <c r="E25" s="321"/>
      <c r="F25" s="322"/>
      <c r="G25" s="323"/>
      <c r="H25" s="324"/>
      <c r="I25" s="323"/>
      <c r="J25" s="323"/>
      <c r="K25" s="323"/>
      <c r="L25" s="325"/>
      <c r="M25" s="326"/>
      <c r="N25" s="652">
        <f t="shared" si="0"/>
        <v>0</v>
      </c>
    </row>
    <row r="26" spans="1:14" ht="12.75" customHeight="1">
      <c r="A26" s="110"/>
      <c r="B26" s="114">
        <v>9</v>
      </c>
      <c r="C26" s="126" t="s">
        <v>954</v>
      </c>
      <c r="D26" s="127"/>
      <c r="E26" s="346"/>
      <c r="F26" s="327"/>
      <c r="G26" s="328"/>
      <c r="H26" s="329"/>
      <c r="I26" s="328"/>
      <c r="J26" s="328"/>
      <c r="K26" s="328"/>
      <c r="L26" s="330"/>
      <c r="M26" s="331"/>
      <c r="N26" s="351">
        <f t="shared" si="0"/>
        <v>0</v>
      </c>
    </row>
    <row r="27" spans="1:14" ht="15" customHeight="1">
      <c r="A27" s="115">
        <v>8127</v>
      </c>
      <c r="B27" s="116" t="s">
        <v>941</v>
      </c>
      <c r="C27" s="128" t="s">
        <v>955</v>
      </c>
      <c r="D27" s="127"/>
      <c r="E27" s="347">
        <f aca="true" t="shared" si="3" ref="E27:M27">SUM(E23:E26)</f>
        <v>0</v>
      </c>
      <c r="F27" s="333">
        <f t="shared" si="3"/>
        <v>0</v>
      </c>
      <c r="G27" s="348">
        <f t="shared" si="3"/>
        <v>0</v>
      </c>
      <c r="H27" s="342">
        <f t="shared" si="3"/>
        <v>0</v>
      </c>
      <c r="I27" s="348">
        <f t="shared" si="3"/>
        <v>0</v>
      </c>
      <c r="J27" s="348">
        <f t="shared" si="3"/>
        <v>0</v>
      </c>
      <c r="K27" s="348">
        <f t="shared" si="3"/>
        <v>0</v>
      </c>
      <c r="L27" s="349">
        <f t="shared" si="3"/>
        <v>0</v>
      </c>
      <c r="M27" s="350">
        <f t="shared" si="3"/>
        <v>0</v>
      </c>
      <c r="N27" s="351">
        <f t="shared" si="0"/>
        <v>0</v>
      </c>
    </row>
    <row r="28" spans="1:14" ht="12.75" customHeight="1">
      <c r="A28" s="110">
        <v>8128</v>
      </c>
      <c r="B28" s="114">
        <v>1</v>
      </c>
      <c r="C28" s="108" t="s">
        <v>956</v>
      </c>
      <c r="D28" s="113"/>
      <c r="E28" s="321"/>
      <c r="F28" s="322"/>
      <c r="G28" s="323"/>
      <c r="H28" s="324"/>
      <c r="I28" s="323"/>
      <c r="J28" s="323"/>
      <c r="K28" s="323"/>
      <c r="L28" s="325"/>
      <c r="M28" s="326"/>
      <c r="N28" s="652">
        <f t="shared" si="0"/>
        <v>0</v>
      </c>
    </row>
    <row r="29" spans="1:14" ht="12.75" customHeight="1">
      <c r="A29" s="110"/>
      <c r="B29" s="114">
        <v>2</v>
      </c>
      <c r="C29" s="129" t="s">
        <v>957</v>
      </c>
      <c r="D29" s="113"/>
      <c r="E29" s="321"/>
      <c r="F29" s="322"/>
      <c r="G29" s="323"/>
      <c r="H29" s="324"/>
      <c r="I29" s="323"/>
      <c r="J29" s="323"/>
      <c r="K29" s="323"/>
      <c r="L29" s="325"/>
      <c r="M29" s="326"/>
      <c r="N29" s="652">
        <f t="shared" si="0"/>
        <v>0</v>
      </c>
    </row>
    <row r="30" spans="1:14" ht="12.75" customHeight="1">
      <c r="A30" s="110"/>
      <c r="B30" s="114">
        <v>3</v>
      </c>
      <c r="C30" s="112" t="s">
        <v>958</v>
      </c>
      <c r="D30" s="113"/>
      <c r="E30" s="321"/>
      <c r="F30" s="322"/>
      <c r="G30" s="323"/>
      <c r="H30" s="324"/>
      <c r="I30" s="323"/>
      <c r="J30" s="323"/>
      <c r="K30" s="323"/>
      <c r="L30" s="325"/>
      <c r="M30" s="326"/>
      <c r="N30" s="652">
        <f t="shared" si="0"/>
        <v>0</v>
      </c>
    </row>
    <row r="31" spans="1:14" ht="12.75" customHeight="1">
      <c r="A31" s="110"/>
      <c r="B31" s="114">
        <v>4</v>
      </c>
      <c r="C31" s="112" t="s">
        <v>959</v>
      </c>
      <c r="D31" s="113"/>
      <c r="E31" s="321"/>
      <c r="F31" s="322"/>
      <c r="G31" s="323"/>
      <c r="H31" s="324"/>
      <c r="I31" s="323"/>
      <c r="J31" s="323"/>
      <c r="K31" s="323"/>
      <c r="L31" s="325"/>
      <c r="M31" s="326"/>
      <c r="N31" s="652">
        <f t="shared" si="0"/>
        <v>0</v>
      </c>
    </row>
    <row r="32" spans="1:14" ht="12.75" customHeight="1">
      <c r="A32" s="110"/>
      <c r="B32" s="114">
        <v>5</v>
      </c>
      <c r="C32" s="112" t="s">
        <v>960</v>
      </c>
      <c r="D32" s="113"/>
      <c r="E32" s="321"/>
      <c r="F32" s="322"/>
      <c r="G32" s="323"/>
      <c r="H32" s="324"/>
      <c r="I32" s="323"/>
      <c r="J32" s="323"/>
      <c r="K32" s="323"/>
      <c r="L32" s="325"/>
      <c r="M32" s="326"/>
      <c r="N32" s="652">
        <f t="shared" si="0"/>
        <v>0</v>
      </c>
    </row>
    <row r="33" spans="1:14" ht="12.75" customHeight="1">
      <c r="A33" s="110"/>
      <c r="B33" s="114">
        <v>6</v>
      </c>
      <c r="C33" s="112" t="s">
        <v>961</v>
      </c>
      <c r="D33" s="113"/>
      <c r="E33" s="321"/>
      <c r="F33" s="322"/>
      <c r="G33" s="323"/>
      <c r="H33" s="324"/>
      <c r="I33" s="323"/>
      <c r="J33" s="323"/>
      <c r="K33" s="323"/>
      <c r="L33" s="325"/>
      <c r="M33" s="326"/>
      <c r="N33" s="652">
        <f t="shared" si="0"/>
        <v>0</v>
      </c>
    </row>
    <row r="34" spans="1:14" ht="12.75" customHeight="1">
      <c r="A34" s="110"/>
      <c r="B34" s="114">
        <v>7</v>
      </c>
      <c r="C34" s="112" t="s">
        <v>962</v>
      </c>
      <c r="D34" s="113"/>
      <c r="E34" s="321"/>
      <c r="F34" s="322"/>
      <c r="G34" s="323"/>
      <c r="H34" s="324"/>
      <c r="I34" s="323"/>
      <c r="J34" s="323"/>
      <c r="K34" s="323"/>
      <c r="L34" s="325"/>
      <c r="M34" s="326"/>
      <c r="N34" s="652">
        <f t="shared" si="0"/>
        <v>0</v>
      </c>
    </row>
    <row r="35" spans="1:14" ht="12.75" customHeight="1">
      <c r="A35" s="110"/>
      <c r="B35" s="114">
        <v>8</v>
      </c>
      <c r="C35" s="129" t="s">
        <v>970</v>
      </c>
      <c r="D35" s="113"/>
      <c r="E35" s="352"/>
      <c r="F35" s="322"/>
      <c r="G35" s="323"/>
      <c r="H35" s="324"/>
      <c r="I35" s="323"/>
      <c r="J35" s="323"/>
      <c r="K35" s="323"/>
      <c r="L35" s="325"/>
      <c r="M35" s="326"/>
      <c r="N35" s="652">
        <f t="shared" si="0"/>
        <v>0</v>
      </c>
    </row>
    <row r="36" spans="1:14" ht="12.75" customHeight="1">
      <c r="A36" s="110"/>
      <c r="B36" s="111">
        <v>9</v>
      </c>
      <c r="C36" s="126" t="s">
        <v>971</v>
      </c>
      <c r="D36" s="130"/>
      <c r="E36" s="346"/>
      <c r="F36" s="327"/>
      <c r="G36" s="328"/>
      <c r="H36" s="329"/>
      <c r="I36" s="328"/>
      <c r="J36" s="328"/>
      <c r="K36" s="328"/>
      <c r="L36" s="330"/>
      <c r="M36" s="331"/>
      <c r="N36" s="351">
        <f t="shared" si="0"/>
        <v>0</v>
      </c>
    </row>
    <row r="37" spans="1:14" ht="15" customHeight="1" thickBot="1">
      <c r="A37" s="115">
        <v>8128</v>
      </c>
      <c r="B37" s="116" t="s">
        <v>941</v>
      </c>
      <c r="C37" s="117" t="s">
        <v>72</v>
      </c>
      <c r="D37" s="127"/>
      <c r="E37" s="347">
        <f aca="true" t="shared" si="4" ref="E37:M37">SUM(E28:E36)</f>
        <v>0</v>
      </c>
      <c r="F37" s="333">
        <f t="shared" si="4"/>
        <v>0</v>
      </c>
      <c r="G37" s="334">
        <f t="shared" si="4"/>
        <v>0</v>
      </c>
      <c r="H37" s="335">
        <f t="shared" si="4"/>
        <v>0</v>
      </c>
      <c r="I37" s="334">
        <f t="shared" si="4"/>
        <v>0</v>
      </c>
      <c r="J37" s="334">
        <f t="shared" si="4"/>
        <v>0</v>
      </c>
      <c r="K37" s="334">
        <f t="shared" si="4"/>
        <v>0</v>
      </c>
      <c r="L37" s="336">
        <f t="shared" si="4"/>
        <v>0</v>
      </c>
      <c r="M37" s="337">
        <f t="shared" si="4"/>
        <v>0</v>
      </c>
      <c r="N37" s="351">
        <f t="shared" si="0"/>
        <v>0</v>
      </c>
    </row>
    <row r="38" spans="1:14" ht="16.5" customHeight="1" thickBot="1" thickTop="1">
      <c r="A38" s="131">
        <v>8129</v>
      </c>
      <c r="B38" s="132"/>
      <c r="C38" s="133" t="s">
        <v>972</v>
      </c>
      <c r="D38" s="134"/>
      <c r="E38" s="353"/>
      <c r="F38" s="354"/>
      <c r="G38" s="355"/>
      <c r="H38" s="356"/>
      <c r="I38" s="355"/>
      <c r="J38" s="355"/>
      <c r="K38" s="355"/>
      <c r="L38" s="357"/>
      <c r="M38" s="358"/>
      <c r="N38" s="654">
        <f t="shared" si="0"/>
        <v>0</v>
      </c>
    </row>
    <row r="39" spans="1:14" ht="16.5" customHeight="1" thickBot="1" thickTop="1">
      <c r="A39" s="135">
        <v>812</v>
      </c>
      <c r="B39" s="136" t="s">
        <v>941</v>
      </c>
      <c r="C39" s="137" t="s">
        <v>973</v>
      </c>
      <c r="D39" s="138"/>
      <c r="E39" s="359">
        <f aca="true" t="shared" si="5" ref="E39:M39">E38+E37+E27+E22+E16+E15+E14</f>
        <v>0</v>
      </c>
      <c r="F39" s="360">
        <f t="shared" si="5"/>
        <v>0</v>
      </c>
      <c r="G39" s="361">
        <f t="shared" si="5"/>
        <v>0</v>
      </c>
      <c r="H39" s="362">
        <f t="shared" si="5"/>
        <v>0</v>
      </c>
      <c r="I39" s="361">
        <f t="shared" si="5"/>
        <v>0</v>
      </c>
      <c r="J39" s="361">
        <f t="shared" si="5"/>
        <v>0</v>
      </c>
      <c r="K39" s="363">
        <f t="shared" si="5"/>
        <v>0</v>
      </c>
      <c r="L39" s="359">
        <f t="shared" si="5"/>
        <v>0</v>
      </c>
      <c r="M39" s="364">
        <f t="shared" si="5"/>
        <v>0</v>
      </c>
      <c r="N39" s="365">
        <f t="shared" si="0"/>
        <v>0</v>
      </c>
    </row>
    <row r="40" spans="1:14" ht="15" customHeight="1">
      <c r="A40" s="139">
        <v>8130</v>
      </c>
      <c r="B40" s="140"/>
      <c r="C40" s="141" t="s">
        <v>974</v>
      </c>
      <c r="D40" s="142"/>
      <c r="E40" s="366"/>
      <c r="F40" s="327"/>
      <c r="G40" s="317"/>
      <c r="H40" s="318"/>
      <c r="I40" s="317"/>
      <c r="J40" s="317"/>
      <c r="K40" s="317"/>
      <c r="L40" s="319"/>
      <c r="M40" s="320"/>
      <c r="N40" s="653">
        <f t="shared" si="0"/>
        <v>0</v>
      </c>
    </row>
    <row r="41" spans="1:14" ht="15" customHeight="1">
      <c r="A41" s="119">
        <v>8131</v>
      </c>
      <c r="B41" s="143"/>
      <c r="C41" s="120" t="s">
        <v>975</v>
      </c>
      <c r="D41" s="121"/>
      <c r="E41" s="339"/>
      <c r="F41" s="327"/>
      <c r="G41" s="317"/>
      <c r="H41" s="318"/>
      <c r="I41" s="317"/>
      <c r="J41" s="317"/>
      <c r="K41" s="317"/>
      <c r="L41" s="319"/>
      <c r="M41" s="320"/>
      <c r="N41" s="653">
        <f t="shared" si="0"/>
        <v>0</v>
      </c>
    </row>
    <row r="42" spans="1:14" ht="15" customHeight="1">
      <c r="A42" s="119">
        <v>8132</v>
      </c>
      <c r="B42" s="143"/>
      <c r="C42" s="120" t="s">
        <v>976</v>
      </c>
      <c r="D42" s="121"/>
      <c r="E42" s="339"/>
      <c r="F42" s="327"/>
      <c r="G42" s="367"/>
      <c r="H42" s="368"/>
      <c r="I42" s="367"/>
      <c r="J42" s="367"/>
      <c r="K42" s="367"/>
      <c r="L42" s="369"/>
      <c r="M42" s="370"/>
      <c r="N42" s="653">
        <f t="shared" si="0"/>
        <v>0</v>
      </c>
    </row>
    <row r="43" spans="1:14" ht="12.75" customHeight="1">
      <c r="A43" s="122">
        <v>8133</v>
      </c>
      <c r="B43" s="107">
        <v>1</v>
      </c>
      <c r="C43" s="108" t="s">
        <v>977</v>
      </c>
      <c r="D43" s="109"/>
      <c r="E43" s="315"/>
      <c r="F43" s="322"/>
      <c r="G43" s="323"/>
      <c r="H43" s="324"/>
      <c r="I43" s="323"/>
      <c r="J43" s="323"/>
      <c r="K43" s="323"/>
      <c r="L43" s="325"/>
      <c r="M43" s="326"/>
      <c r="N43" s="653">
        <f t="shared" si="0"/>
        <v>0</v>
      </c>
    </row>
    <row r="44" spans="1:14" ht="12.75" customHeight="1">
      <c r="A44" s="110"/>
      <c r="B44" s="114">
        <v>2</v>
      </c>
      <c r="C44" s="112" t="s">
        <v>978</v>
      </c>
      <c r="D44" s="113"/>
      <c r="E44" s="321"/>
      <c r="F44" s="322"/>
      <c r="G44" s="323"/>
      <c r="H44" s="324"/>
      <c r="I44" s="323"/>
      <c r="J44" s="323"/>
      <c r="K44" s="323"/>
      <c r="L44" s="325"/>
      <c r="M44" s="326"/>
      <c r="N44" s="652">
        <f t="shared" si="0"/>
        <v>0</v>
      </c>
    </row>
    <row r="45" spans="1:14" ht="12.75" customHeight="1">
      <c r="A45" s="110"/>
      <c r="B45" s="114">
        <v>9</v>
      </c>
      <c r="C45" s="126" t="s">
        <v>965</v>
      </c>
      <c r="D45" s="130"/>
      <c r="E45" s="346"/>
      <c r="F45" s="327"/>
      <c r="G45" s="328"/>
      <c r="H45" s="329"/>
      <c r="I45" s="328"/>
      <c r="J45" s="328"/>
      <c r="K45" s="328"/>
      <c r="L45" s="330"/>
      <c r="M45" s="331"/>
      <c r="N45" s="351">
        <f t="shared" si="0"/>
        <v>0</v>
      </c>
    </row>
    <row r="46" spans="1:14" ht="15" customHeight="1" thickBot="1">
      <c r="A46" s="139">
        <v>8133</v>
      </c>
      <c r="B46" s="144" t="s">
        <v>941</v>
      </c>
      <c r="C46" s="120" t="s">
        <v>966</v>
      </c>
      <c r="D46" s="142"/>
      <c r="E46" s="371">
        <f aca="true" t="shared" si="6" ref="E46:M46">SUM(E43:E45)</f>
        <v>0</v>
      </c>
      <c r="F46" s="333">
        <f t="shared" si="6"/>
        <v>0</v>
      </c>
      <c r="G46" s="334">
        <f t="shared" si="6"/>
        <v>0</v>
      </c>
      <c r="H46" s="372">
        <f t="shared" si="6"/>
        <v>0</v>
      </c>
      <c r="I46" s="348">
        <f t="shared" si="6"/>
        <v>0</v>
      </c>
      <c r="J46" s="334">
        <f t="shared" si="6"/>
        <v>0</v>
      </c>
      <c r="K46" s="334">
        <f t="shared" si="6"/>
        <v>0</v>
      </c>
      <c r="L46" s="336">
        <f t="shared" si="6"/>
        <v>0</v>
      </c>
      <c r="M46" s="337">
        <f t="shared" si="6"/>
        <v>0</v>
      </c>
      <c r="N46" s="351">
        <f t="shared" si="0"/>
        <v>0</v>
      </c>
    </row>
    <row r="47" spans="1:14" ht="16.5" customHeight="1" thickBot="1">
      <c r="A47" s="135">
        <v>813</v>
      </c>
      <c r="B47" s="136" t="s">
        <v>941</v>
      </c>
      <c r="C47" s="145" t="s">
        <v>979</v>
      </c>
      <c r="D47" s="146"/>
      <c r="E47" s="373">
        <f aca="true" t="shared" si="7" ref="E47:M47">E39+E40+E41+E42+E46</f>
        <v>0</v>
      </c>
      <c r="F47" s="374">
        <f t="shared" si="7"/>
        <v>0</v>
      </c>
      <c r="G47" s="374">
        <f t="shared" si="7"/>
        <v>0</v>
      </c>
      <c r="H47" s="375">
        <f t="shared" si="7"/>
        <v>0</v>
      </c>
      <c r="I47" s="376">
        <f t="shared" si="7"/>
        <v>0</v>
      </c>
      <c r="J47" s="374">
        <f t="shared" si="7"/>
        <v>0</v>
      </c>
      <c r="K47" s="374">
        <f t="shared" si="7"/>
        <v>0</v>
      </c>
      <c r="L47" s="377">
        <f t="shared" si="7"/>
        <v>0</v>
      </c>
      <c r="M47" s="378">
        <f t="shared" si="7"/>
        <v>0</v>
      </c>
      <c r="N47" s="379">
        <f t="shared" si="0"/>
        <v>0</v>
      </c>
    </row>
    <row r="48" spans="2:14" ht="4.5" customHeight="1" thickBot="1">
      <c r="B48" s="147"/>
      <c r="D48" s="148"/>
      <c r="E48" s="380"/>
      <c r="F48" s="381"/>
      <c r="G48" s="381"/>
      <c r="H48" s="382"/>
      <c r="I48" s="381"/>
      <c r="J48" s="381"/>
      <c r="K48" s="381"/>
      <c r="L48" s="381"/>
      <c r="M48" s="381"/>
      <c r="N48" s="655"/>
    </row>
    <row r="49" spans="1:14" ht="15" customHeight="1">
      <c r="A49" s="119">
        <v>8141</v>
      </c>
      <c r="B49" s="107"/>
      <c r="C49" s="120" t="s">
        <v>980</v>
      </c>
      <c r="D49" s="127"/>
      <c r="E49" s="383"/>
      <c r="F49" s="317"/>
      <c r="G49" s="317"/>
      <c r="H49" s="318"/>
      <c r="I49" s="317"/>
      <c r="J49" s="317"/>
      <c r="K49" s="317"/>
      <c r="L49" s="319"/>
      <c r="M49" s="384"/>
      <c r="N49" s="656">
        <f aca="true" t="shared" si="8" ref="N49:N93">SUM(E49:M49)-H49</f>
        <v>0</v>
      </c>
    </row>
    <row r="50" spans="1:14" ht="15" customHeight="1">
      <c r="A50" s="149">
        <v>8142</v>
      </c>
      <c r="B50" s="150"/>
      <c r="C50" s="117" t="s">
        <v>981</v>
      </c>
      <c r="D50" s="118"/>
      <c r="E50" s="383"/>
      <c r="F50" s="367"/>
      <c r="G50" s="367"/>
      <c r="H50" s="368"/>
      <c r="I50" s="367"/>
      <c r="J50" s="367"/>
      <c r="K50" s="367"/>
      <c r="L50" s="369"/>
      <c r="M50" s="384"/>
      <c r="N50" s="338">
        <f t="shared" si="8"/>
        <v>0</v>
      </c>
    </row>
    <row r="51" spans="1:14" ht="12.75" customHeight="1">
      <c r="A51" s="110">
        <v>8143</v>
      </c>
      <c r="B51" s="114">
        <v>1</v>
      </c>
      <c r="C51" s="151" t="s">
        <v>982</v>
      </c>
      <c r="D51" s="125"/>
      <c r="E51" s="385"/>
      <c r="F51" s="323"/>
      <c r="G51" s="323"/>
      <c r="H51" s="324"/>
      <c r="I51" s="323"/>
      <c r="J51" s="323"/>
      <c r="K51" s="323"/>
      <c r="L51" s="325"/>
      <c r="M51" s="384"/>
      <c r="N51" s="617">
        <f t="shared" si="8"/>
        <v>0</v>
      </c>
    </row>
    <row r="52" spans="1:14" ht="12.75" customHeight="1">
      <c r="A52" s="110"/>
      <c r="B52" s="114">
        <v>9</v>
      </c>
      <c r="C52" s="152" t="s">
        <v>983</v>
      </c>
      <c r="D52" s="142"/>
      <c r="E52" s="383"/>
      <c r="F52" s="328"/>
      <c r="G52" s="328"/>
      <c r="H52" s="329"/>
      <c r="I52" s="328"/>
      <c r="J52" s="328"/>
      <c r="K52" s="328"/>
      <c r="L52" s="330"/>
      <c r="M52" s="386"/>
      <c r="N52" s="338">
        <f t="shared" si="8"/>
        <v>0</v>
      </c>
    </row>
    <row r="53" spans="1:14" ht="15" customHeight="1">
      <c r="A53" s="115">
        <v>8143</v>
      </c>
      <c r="B53" s="116" t="s">
        <v>941</v>
      </c>
      <c r="C53" s="149" t="s">
        <v>984</v>
      </c>
      <c r="D53" s="153"/>
      <c r="E53" s="387">
        <f aca="true" t="shared" si="9" ref="E53:M53">SUM(E51:E52)</f>
        <v>0</v>
      </c>
      <c r="F53" s="388">
        <f t="shared" si="9"/>
        <v>0</v>
      </c>
      <c r="G53" s="388">
        <f t="shared" si="9"/>
        <v>0</v>
      </c>
      <c r="H53" s="342">
        <f t="shared" si="9"/>
        <v>0</v>
      </c>
      <c r="I53" s="388">
        <f t="shared" si="9"/>
        <v>0</v>
      </c>
      <c r="J53" s="388">
        <f t="shared" si="9"/>
        <v>0</v>
      </c>
      <c r="K53" s="388">
        <f t="shared" si="9"/>
        <v>0</v>
      </c>
      <c r="L53" s="387">
        <f t="shared" si="9"/>
        <v>0</v>
      </c>
      <c r="M53" s="389">
        <f t="shared" si="9"/>
        <v>0</v>
      </c>
      <c r="N53" s="390">
        <f t="shared" si="8"/>
        <v>0</v>
      </c>
    </row>
    <row r="54" spans="1:14" ht="12.75" customHeight="1">
      <c r="A54" s="110">
        <v>8144</v>
      </c>
      <c r="B54" s="114">
        <v>1</v>
      </c>
      <c r="C54" s="78" t="s">
        <v>247</v>
      </c>
      <c r="D54" s="154"/>
      <c r="E54" s="391"/>
      <c r="F54" s="392"/>
      <c r="G54" s="392"/>
      <c r="H54" s="393"/>
      <c r="I54" s="392"/>
      <c r="J54" s="392"/>
      <c r="K54" s="392"/>
      <c r="L54" s="394"/>
      <c r="M54" s="395"/>
      <c r="N54" s="657">
        <f t="shared" si="8"/>
        <v>0</v>
      </c>
    </row>
    <row r="55" spans="1:14" ht="12.75" customHeight="1">
      <c r="A55" s="110"/>
      <c r="B55" s="114">
        <v>2</v>
      </c>
      <c r="C55" s="78" t="s">
        <v>248</v>
      </c>
      <c r="D55" s="154"/>
      <c r="E55" s="391"/>
      <c r="F55" s="392"/>
      <c r="G55" s="392"/>
      <c r="H55" s="393"/>
      <c r="I55" s="392"/>
      <c r="J55" s="392"/>
      <c r="K55" s="392"/>
      <c r="L55" s="394"/>
      <c r="M55" s="395"/>
      <c r="N55" s="657">
        <f t="shared" si="8"/>
        <v>0</v>
      </c>
    </row>
    <row r="56" spans="1:14" ht="12.75" customHeight="1">
      <c r="A56" s="110"/>
      <c r="B56" s="114">
        <v>3</v>
      </c>
      <c r="C56" s="78" t="s">
        <v>249</v>
      </c>
      <c r="D56" s="154"/>
      <c r="E56" s="391"/>
      <c r="F56" s="392"/>
      <c r="G56" s="392"/>
      <c r="H56" s="393"/>
      <c r="I56" s="392"/>
      <c r="J56" s="392"/>
      <c r="K56" s="392"/>
      <c r="L56" s="394"/>
      <c r="M56" s="395"/>
      <c r="N56" s="657">
        <f t="shared" si="8"/>
        <v>0</v>
      </c>
    </row>
    <row r="57" spans="1:14" ht="12.75" customHeight="1">
      <c r="A57" s="139"/>
      <c r="B57" s="114">
        <v>4</v>
      </c>
      <c r="C57" s="78" t="s">
        <v>250</v>
      </c>
      <c r="D57" s="154"/>
      <c r="E57" s="391"/>
      <c r="F57" s="392"/>
      <c r="G57" s="392"/>
      <c r="H57" s="393"/>
      <c r="I57" s="392"/>
      <c r="J57" s="392"/>
      <c r="K57" s="392"/>
      <c r="L57" s="394"/>
      <c r="M57" s="395"/>
      <c r="N57" s="657">
        <f t="shared" si="8"/>
        <v>0</v>
      </c>
    </row>
    <row r="58" spans="1:14" ht="15" customHeight="1">
      <c r="A58" s="115">
        <v>8144</v>
      </c>
      <c r="B58" s="116" t="s">
        <v>941</v>
      </c>
      <c r="C58" s="149" t="s">
        <v>6</v>
      </c>
      <c r="D58" s="153"/>
      <c r="E58" s="396">
        <f aca="true" t="shared" si="10" ref="E58:M58">SUM(E54:E57)</f>
        <v>0</v>
      </c>
      <c r="F58" s="397">
        <f t="shared" si="10"/>
        <v>0</v>
      </c>
      <c r="G58" s="397">
        <f t="shared" si="10"/>
        <v>0</v>
      </c>
      <c r="H58" s="342">
        <f t="shared" si="10"/>
        <v>0</v>
      </c>
      <c r="I58" s="397">
        <f t="shared" si="10"/>
        <v>0</v>
      </c>
      <c r="J58" s="397">
        <f t="shared" si="10"/>
        <v>0</v>
      </c>
      <c r="K58" s="397">
        <f t="shared" si="10"/>
        <v>0</v>
      </c>
      <c r="L58" s="398">
        <f t="shared" si="10"/>
        <v>0</v>
      </c>
      <c r="M58" s="399">
        <f t="shared" si="10"/>
        <v>0</v>
      </c>
      <c r="N58" s="400">
        <f t="shared" si="8"/>
        <v>0</v>
      </c>
    </row>
    <row r="59" spans="1:14" ht="12.75" customHeight="1">
      <c r="A59" s="110">
        <v>8145</v>
      </c>
      <c r="B59" s="114">
        <v>1</v>
      </c>
      <c r="C59" s="108" t="s">
        <v>421</v>
      </c>
      <c r="D59" s="154"/>
      <c r="E59" s="391"/>
      <c r="F59" s="392"/>
      <c r="G59" s="392"/>
      <c r="H59" s="393"/>
      <c r="I59" s="392"/>
      <c r="J59" s="392"/>
      <c r="K59" s="392"/>
      <c r="L59" s="394"/>
      <c r="M59" s="395"/>
      <c r="N59" s="657">
        <f t="shared" si="8"/>
        <v>0</v>
      </c>
    </row>
    <row r="60" spans="1:14" ht="12.75" customHeight="1">
      <c r="A60" s="110"/>
      <c r="B60" s="114">
        <v>2</v>
      </c>
      <c r="C60" s="78" t="s">
        <v>251</v>
      </c>
      <c r="D60" s="154"/>
      <c r="E60" s="391"/>
      <c r="F60" s="392"/>
      <c r="G60" s="392"/>
      <c r="H60" s="393"/>
      <c r="I60" s="392"/>
      <c r="J60" s="392"/>
      <c r="K60" s="392"/>
      <c r="L60" s="394"/>
      <c r="M60" s="395"/>
      <c r="N60" s="657">
        <f t="shared" si="8"/>
        <v>0</v>
      </c>
    </row>
    <row r="61" spans="1:14" ht="12.75" customHeight="1">
      <c r="A61" s="110"/>
      <c r="B61" s="114">
        <v>3</v>
      </c>
      <c r="C61" s="78" t="s">
        <v>252</v>
      </c>
      <c r="D61" s="154"/>
      <c r="E61" s="391"/>
      <c r="F61" s="392"/>
      <c r="G61" s="392"/>
      <c r="H61" s="393"/>
      <c r="I61" s="392"/>
      <c r="J61" s="392"/>
      <c r="K61" s="392"/>
      <c r="L61" s="394"/>
      <c r="M61" s="395"/>
      <c r="N61" s="657">
        <f t="shared" si="8"/>
        <v>0</v>
      </c>
    </row>
    <row r="62" spans="1:14" ht="12.75" customHeight="1">
      <c r="A62" s="139"/>
      <c r="B62" s="114">
        <v>4</v>
      </c>
      <c r="C62" s="78" t="s">
        <v>253</v>
      </c>
      <c r="D62" s="154"/>
      <c r="E62" s="391"/>
      <c r="F62" s="392"/>
      <c r="G62" s="392"/>
      <c r="H62" s="393"/>
      <c r="I62" s="392"/>
      <c r="J62" s="392"/>
      <c r="K62" s="392"/>
      <c r="L62" s="394"/>
      <c r="M62" s="395"/>
      <c r="N62" s="657">
        <f t="shared" si="8"/>
        <v>0</v>
      </c>
    </row>
    <row r="63" spans="1:14" ht="15" customHeight="1">
      <c r="A63" s="115">
        <v>8145</v>
      </c>
      <c r="B63" s="116" t="s">
        <v>941</v>
      </c>
      <c r="C63" s="149" t="s">
        <v>66</v>
      </c>
      <c r="D63" s="153"/>
      <c r="E63" s="396">
        <f aca="true" t="shared" si="11" ref="E63:M63">SUM(E59:E62)</f>
        <v>0</v>
      </c>
      <c r="F63" s="397">
        <f t="shared" si="11"/>
        <v>0</v>
      </c>
      <c r="G63" s="397">
        <f t="shared" si="11"/>
        <v>0</v>
      </c>
      <c r="H63" s="342">
        <f t="shared" si="11"/>
        <v>0</v>
      </c>
      <c r="I63" s="397">
        <f t="shared" si="11"/>
        <v>0</v>
      </c>
      <c r="J63" s="397">
        <f t="shared" si="11"/>
        <v>0</v>
      </c>
      <c r="K63" s="397">
        <f t="shared" si="11"/>
        <v>0</v>
      </c>
      <c r="L63" s="398">
        <f t="shared" si="11"/>
        <v>0</v>
      </c>
      <c r="M63" s="399">
        <f t="shared" si="11"/>
        <v>0</v>
      </c>
      <c r="N63" s="400">
        <f t="shared" si="8"/>
        <v>0</v>
      </c>
    </row>
    <row r="64" spans="1:14" ht="12.75" customHeight="1">
      <c r="A64" s="110">
        <v>8146</v>
      </c>
      <c r="B64" s="114">
        <v>1</v>
      </c>
      <c r="C64" s="108" t="s">
        <v>257</v>
      </c>
      <c r="D64" s="154"/>
      <c r="E64" s="391"/>
      <c r="F64" s="392"/>
      <c r="G64" s="392"/>
      <c r="H64" s="393"/>
      <c r="I64" s="392"/>
      <c r="J64" s="392"/>
      <c r="K64" s="392"/>
      <c r="L64" s="394"/>
      <c r="M64" s="395"/>
      <c r="N64" s="657">
        <f t="shared" si="8"/>
        <v>0</v>
      </c>
    </row>
    <row r="65" spans="1:14" ht="12.75" customHeight="1">
      <c r="A65" s="110"/>
      <c r="B65" s="114">
        <v>2</v>
      </c>
      <c r="C65" s="78" t="s">
        <v>254</v>
      </c>
      <c r="D65" s="154"/>
      <c r="E65" s="391"/>
      <c r="F65" s="392"/>
      <c r="G65" s="392"/>
      <c r="H65" s="393"/>
      <c r="I65" s="392"/>
      <c r="J65" s="392"/>
      <c r="K65" s="392"/>
      <c r="L65" s="394"/>
      <c r="M65" s="395"/>
      <c r="N65" s="657">
        <f t="shared" si="8"/>
        <v>0</v>
      </c>
    </row>
    <row r="66" spans="1:14" ht="12.75" customHeight="1">
      <c r="A66" s="110"/>
      <c r="B66" s="114">
        <v>3</v>
      </c>
      <c r="C66" s="78" t="s">
        <v>255</v>
      </c>
      <c r="D66" s="154"/>
      <c r="E66" s="391"/>
      <c r="F66" s="392"/>
      <c r="G66" s="392"/>
      <c r="H66" s="393"/>
      <c r="I66" s="392"/>
      <c r="J66" s="392"/>
      <c r="K66" s="392"/>
      <c r="L66" s="394"/>
      <c r="M66" s="395"/>
      <c r="N66" s="657">
        <f t="shared" si="8"/>
        <v>0</v>
      </c>
    </row>
    <row r="67" spans="1:14" ht="12.75" customHeight="1">
      <c r="A67" s="139"/>
      <c r="B67" s="114">
        <v>4</v>
      </c>
      <c r="C67" s="78" t="s">
        <v>256</v>
      </c>
      <c r="D67" s="154"/>
      <c r="E67" s="391"/>
      <c r="F67" s="392"/>
      <c r="G67" s="392"/>
      <c r="H67" s="393"/>
      <c r="I67" s="392"/>
      <c r="J67" s="392"/>
      <c r="K67" s="392"/>
      <c r="L67" s="394"/>
      <c r="M67" s="395"/>
      <c r="N67" s="657">
        <f t="shared" si="8"/>
        <v>0</v>
      </c>
    </row>
    <row r="68" spans="1:14" ht="15" customHeight="1">
      <c r="A68" s="115">
        <v>8146</v>
      </c>
      <c r="B68" s="116" t="s">
        <v>941</v>
      </c>
      <c r="C68" s="119" t="s">
        <v>9</v>
      </c>
      <c r="D68" s="155"/>
      <c r="E68" s="396">
        <f aca="true" t="shared" si="12" ref="E68:M68">SUM(E64:E67)</f>
        <v>0</v>
      </c>
      <c r="F68" s="397">
        <f t="shared" si="12"/>
        <v>0</v>
      </c>
      <c r="G68" s="397">
        <f t="shared" si="12"/>
        <v>0</v>
      </c>
      <c r="H68" s="342">
        <f t="shared" si="12"/>
        <v>0</v>
      </c>
      <c r="I68" s="397">
        <f t="shared" si="12"/>
        <v>0</v>
      </c>
      <c r="J68" s="397">
        <f t="shared" si="12"/>
        <v>0</v>
      </c>
      <c r="K68" s="397">
        <f t="shared" si="12"/>
        <v>0</v>
      </c>
      <c r="L68" s="398">
        <f t="shared" si="12"/>
        <v>0</v>
      </c>
      <c r="M68" s="401">
        <f t="shared" si="12"/>
        <v>0</v>
      </c>
      <c r="N68" s="400">
        <f t="shared" si="8"/>
        <v>0</v>
      </c>
    </row>
    <row r="69" spans="1:14" ht="12.75" customHeight="1">
      <c r="A69" s="110">
        <v>8147</v>
      </c>
      <c r="B69" s="114">
        <v>1</v>
      </c>
      <c r="C69" s="108" t="s">
        <v>185</v>
      </c>
      <c r="D69" s="156"/>
      <c r="E69" s="391"/>
      <c r="F69" s="392"/>
      <c r="G69" s="392"/>
      <c r="H69" s="393"/>
      <c r="I69" s="392"/>
      <c r="J69" s="392"/>
      <c r="K69" s="392"/>
      <c r="L69" s="394"/>
      <c r="M69" s="402"/>
      <c r="N69" s="657">
        <f t="shared" si="8"/>
        <v>0</v>
      </c>
    </row>
    <row r="70" spans="1:14" ht="12.75" customHeight="1">
      <c r="A70" s="139"/>
      <c r="B70" s="114">
        <v>2</v>
      </c>
      <c r="C70" s="112" t="s">
        <v>497</v>
      </c>
      <c r="D70" s="154"/>
      <c r="E70" s="391"/>
      <c r="F70" s="392"/>
      <c r="G70" s="392"/>
      <c r="H70" s="393"/>
      <c r="I70" s="392"/>
      <c r="J70" s="392"/>
      <c r="K70" s="392"/>
      <c r="L70" s="394"/>
      <c r="M70" s="395"/>
      <c r="N70" s="657">
        <f t="shared" si="8"/>
        <v>0</v>
      </c>
    </row>
    <row r="71" spans="1:14" ht="12.75" customHeight="1">
      <c r="A71" s="139"/>
      <c r="B71" s="114">
        <v>3</v>
      </c>
      <c r="C71" s="112" t="s">
        <v>498</v>
      </c>
      <c r="D71" s="154"/>
      <c r="E71" s="391"/>
      <c r="F71" s="392"/>
      <c r="G71" s="392"/>
      <c r="H71" s="393"/>
      <c r="I71" s="392"/>
      <c r="J71" s="392"/>
      <c r="K71" s="392"/>
      <c r="L71" s="394"/>
      <c r="M71" s="395"/>
      <c r="N71" s="657">
        <f t="shared" si="8"/>
        <v>0</v>
      </c>
    </row>
    <row r="72" spans="1:14" ht="12.75" customHeight="1">
      <c r="A72" s="139"/>
      <c r="B72" s="114">
        <v>9</v>
      </c>
      <c r="C72" s="126" t="s">
        <v>10</v>
      </c>
      <c r="D72" s="157"/>
      <c r="E72" s="403"/>
      <c r="F72" s="404"/>
      <c r="G72" s="404"/>
      <c r="H72" s="405"/>
      <c r="I72" s="404"/>
      <c r="J72" s="404"/>
      <c r="K72" s="404"/>
      <c r="L72" s="406"/>
      <c r="M72" s="407"/>
      <c r="N72" s="390">
        <f t="shared" si="8"/>
        <v>0</v>
      </c>
    </row>
    <row r="73" spans="1:14" ht="15" customHeight="1">
      <c r="A73" s="115">
        <v>8147</v>
      </c>
      <c r="B73" s="116" t="s">
        <v>941</v>
      </c>
      <c r="C73" s="117" t="s">
        <v>11</v>
      </c>
      <c r="D73" s="153"/>
      <c r="E73" s="387">
        <f aca="true" t="shared" si="13" ref="E73:M73">SUM(E69:E72)</f>
        <v>0</v>
      </c>
      <c r="F73" s="408">
        <f t="shared" si="13"/>
        <v>0</v>
      </c>
      <c r="G73" s="408">
        <f t="shared" si="13"/>
        <v>0</v>
      </c>
      <c r="H73" s="342">
        <f t="shared" si="13"/>
        <v>0</v>
      </c>
      <c r="I73" s="408">
        <f t="shared" si="13"/>
        <v>0</v>
      </c>
      <c r="J73" s="408">
        <f t="shared" si="13"/>
        <v>0</v>
      </c>
      <c r="K73" s="408">
        <f t="shared" si="13"/>
        <v>0</v>
      </c>
      <c r="L73" s="409">
        <f t="shared" si="13"/>
        <v>0</v>
      </c>
      <c r="M73" s="399">
        <f t="shared" si="13"/>
        <v>0</v>
      </c>
      <c r="N73" s="390">
        <f t="shared" si="8"/>
        <v>0</v>
      </c>
    </row>
    <row r="74" spans="1:14" ht="12.75" customHeight="1">
      <c r="A74" s="158">
        <v>8148</v>
      </c>
      <c r="B74" s="159">
        <v>1</v>
      </c>
      <c r="C74" s="108" t="s">
        <v>12</v>
      </c>
      <c r="D74" s="156"/>
      <c r="E74" s="391"/>
      <c r="F74" s="392"/>
      <c r="G74" s="392"/>
      <c r="H74" s="393"/>
      <c r="I74" s="392"/>
      <c r="J74" s="392"/>
      <c r="K74" s="392"/>
      <c r="L74" s="394"/>
      <c r="M74" s="402"/>
      <c r="N74" s="657">
        <f t="shared" si="8"/>
        <v>0</v>
      </c>
    </row>
    <row r="75" spans="1:14" ht="12.75" customHeight="1">
      <c r="A75" s="158"/>
      <c r="B75" s="159">
        <v>2</v>
      </c>
      <c r="C75" s="112" t="s">
        <v>13</v>
      </c>
      <c r="D75" s="154"/>
      <c r="E75" s="391"/>
      <c r="F75" s="392"/>
      <c r="G75" s="392"/>
      <c r="H75" s="393"/>
      <c r="I75" s="392"/>
      <c r="J75" s="392"/>
      <c r="K75" s="392"/>
      <c r="L75" s="394"/>
      <c r="M75" s="395"/>
      <c r="N75" s="657">
        <f t="shared" si="8"/>
        <v>0</v>
      </c>
    </row>
    <row r="76" spans="1:14" ht="12.75" customHeight="1">
      <c r="A76" s="158"/>
      <c r="B76" s="159">
        <v>3</v>
      </c>
      <c r="C76" s="112" t="s">
        <v>14</v>
      </c>
      <c r="D76" s="154"/>
      <c r="E76" s="391"/>
      <c r="F76" s="392"/>
      <c r="G76" s="392"/>
      <c r="H76" s="393"/>
      <c r="I76" s="392"/>
      <c r="J76" s="392"/>
      <c r="K76" s="392"/>
      <c r="L76" s="394"/>
      <c r="M76" s="395"/>
      <c r="N76" s="657">
        <f t="shared" si="8"/>
        <v>0</v>
      </c>
    </row>
    <row r="77" spans="1:14" ht="15" customHeight="1">
      <c r="A77" s="115">
        <v>8148</v>
      </c>
      <c r="B77" s="160" t="s">
        <v>941</v>
      </c>
      <c r="C77" s="117" t="s">
        <v>15</v>
      </c>
      <c r="D77" s="118"/>
      <c r="E77" s="410">
        <f aca="true" t="shared" si="14" ref="E77:M77">SUM(E74:E76)</f>
        <v>0</v>
      </c>
      <c r="F77" s="341">
        <f t="shared" si="14"/>
        <v>0</v>
      </c>
      <c r="G77" s="341">
        <f t="shared" si="14"/>
        <v>0</v>
      </c>
      <c r="H77" s="342">
        <f t="shared" si="14"/>
        <v>0</v>
      </c>
      <c r="I77" s="341">
        <f t="shared" si="14"/>
        <v>0</v>
      </c>
      <c r="J77" s="341">
        <f t="shared" si="14"/>
        <v>0</v>
      </c>
      <c r="K77" s="341">
        <f t="shared" si="14"/>
        <v>0</v>
      </c>
      <c r="L77" s="343">
        <f t="shared" si="14"/>
        <v>0</v>
      </c>
      <c r="M77" s="411">
        <f t="shared" si="14"/>
        <v>0</v>
      </c>
      <c r="N77" s="412">
        <f t="shared" si="8"/>
        <v>0</v>
      </c>
    </row>
    <row r="78" spans="1:14" ht="12.75" customHeight="1">
      <c r="A78" s="122">
        <v>8149</v>
      </c>
      <c r="B78" s="107">
        <v>1</v>
      </c>
      <c r="C78" s="108" t="s">
        <v>16</v>
      </c>
      <c r="D78" s="109"/>
      <c r="E78" s="385"/>
      <c r="F78" s="323"/>
      <c r="G78" s="323"/>
      <c r="H78" s="324"/>
      <c r="I78" s="323"/>
      <c r="J78" s="323"/>
      <c r="K78" s="323"/>
      <c r="L78" s="325"/>
      <c r="M78" s="384"/>
      <c r="N78" s="617">
        <f t="shared" si="8"/>
        <v>0</v>
      </c>
    </row>
    <row r="79" spans="1:14" ht="12.75" customHeight="1">
      <c r="A79" s="110"/>
      <c r="B79" s="111">
        <v>2</v>
      </c>
      <c r="C79" s="112" t="s">
        <v>17</v>
      </c>
      <c r="D79" s="113"/>
      <c r="E79" s="385"/>
      <c r="F79" s="323"/>
      <c r="G79" s="323"/>
      <c r="H79" s="324"/>
      <c r="I79" s="323"/>
      <c r="J79" s="323"/>
      <c r="K79" s="323"/>
      <c r="L79" s="325"/>
      <c r="M79" s="413"/>
      <c r="N79" s="617">
        <f t="shared" si="8"/>
        <v>0</v>
      </c>
    </row>
    <row r="80" spans="1:14" ht="12.75" customHeight="1">
      <c r="A80" s="110"/>
      <c r="B80" s="111">
        <v>9</v>
      </c>
      <c r="C80" s="126" t="s">
        <v>342</v>
      </c>
      <c r="D80" s="130"/>
      <c r="E80" s="383"/>
      <c r="F80" s="328"/>
      <c r="G80" s="328"/>
      <c r="H80" s="329"/>
      <c r="I80" s="328"/>
      <c r="J80" s="328"/>
      <c r="K80" s="328"/>
      <c r="L80" s="330"/>
      <c r="M80" s="386"/>
      <c r="N80" s="338">
        <f t="shared" si="8"/>
        <v>0</v>
      </c>
    </row>
    <row r="81" spans="1:14" ht="15" customHeight="1">
      <c r="A81" s="115">
        <v>8149</v>
      </c>
      <c r="B81" s="116" t="s">
        <v>941</v>
      </c>
      <c r="C81" s="120" t="s">
        <v>343</v>
      </c>
      <c r="D81" s="142"/>
      <c r="E81" s="336">
        <f aca="true" t="shared" si="15" ref="E81:M81">SUM(E78:E80)</f>
        <v>0</v>
      </c>
      <c r="F81" s="334">
        <f t="shared" si="15"/>
        <v>0</v>
      </c>
      <c r="G81" s="334">
        <f t="shared" si="15"/>
        <v>0</v>
      </c>
      <c r="H81" s="342">
        <f t="shared" si="15"/>
        <v>0</v>
      </c>
      <c r="I81" s="334">
        <f t="shared" si="15"/>
        <v>0</v>
      </c>
      <c r="J81" s="334">
        <f t="shared" si="15"/>
        <v>0</v>
      </c>
      <c r="K81" s="334">
        <f t="shared" si="15"/>
        <v>0</v>
      </c>
      <c r="L81" s="336">
        <f t="shared" si="15"/>
        <v>0</v>
      </c>
      <c r="M81" s="337">
        <f t="shared" si="15"/>
        <v>0</v>
      </c>
      <c r="N81" s="338">
        <f t="shared" si="8"/>
        <v>0</v>
      </c>
    </row>
    <row r="82" spans="1:14" ht="12.75" customHeight="1">
      <c r="A82" s="110">
        <v>8151</v>
      </c>
      <c r="B82" s="114">
        <v>1</v>
      </c>
      <c r="C82" s="108" t="s">
        <v>18</v>
      </c>
      <c r="D82" s="156"/>
      <c r="E82" s="391"/>
      <c r="F82" s="392"/>
      <c r="G82" s="392"/>
      <c r="H82" s="393"/>
      <c r="I82" s="392"/>
      <c r="J82" s="392"/>
      <c r="K82" s="392"/>
      <c r="L82" s="394"/>
      <c r="M82" s="402"/>
      <c r="N82" s="657">
        <f t="shared" si="8"/>
        <v>0</v>
      </c>
    </row>
    <row r="83" spans="1:14" ht="12.75" customHeight="1">
      <c r="A83" s="139"/>
      <c r="B83" s="114">
        <v>2</v>
      </c>
      <c r="C83" s="112" t="s">
        <v>19</v>
      </c>
      <c r="D83" s="154"/>
      <c r="E83" s="391"/>
      <c r="F83" s="392"/>
      <c r="G83" s="392"/>
      <c r="H83" s="393"/>
      <c r="I83" s="392"/>
      <c r="J83" s="392"/>
      <c r="K83" s="392"/>
      <c r="L83" s="394"/>
      <c r="M83" s="395"/>
      <c r="N83" s="657">
        <f t="shared" si="8"/>
        <v>0</v>
      </c>
    </row>
    <row r="84" spans="1:14" ht="12.75" customHeight="1">
      <c r="A84" s="139"/>
      <c r="B84" s="114">
        <v>3</v>
      </c>
      <c r="C84" s="112" t="s">
        <v>20</v>
      </c>
      <c r="D84" s="154"/>
      <c r="E84" s="391"/>
      <c r="F84" s="392"/>
      <c r="G84" s="392"/>
      <c r="H84" s="393"/>
      <c r="I84" s="392"/>
      <c r="J84" s="392"/>
      <c r="K84" s="392"/>
      <c r="L84" s="394"/>
      <c r="M84" s="395"/>
      <c r="N84" s="657">
        <f t="shared" si="8"/>
        <v>0</v>
      </c>
    </row>
    <row r="85" spans="1:14" ht="12.75" customHeight="1">
      <c r="A85" s="139"/>
      <c r="B85" s="114">
        <v>4</v>
      </c>
      <c r="C85" s="161" t="s">
        <v>21</v>
      </c>
      <c r="D85" s="154"/>
      <c r="E85" s="391"/>
      <c r="F85" s="392"/>
      <c r="G85" s="392"/>
      <c r="H85" s="393"/>
      <c r="I85" s="392"/>
      <c r="J85" s="392"/>
      <c r="K85" s="392"/>
      <c r="L85" s="394"/>
      <c r="M85" s="395"/>
      <c r="N85" s="657">
        <f t="shared" si="8"/>
        <v>0</v>
      </c>
    </row>
    <row r="86" spans="1:14" ht="12.75" customHeight="1">
      <c r="A86" s="139"/>
      <c r="B86" s="114">
        <v>5</v>
      </c>
      <c r="C86" s="161" t="s">
        <v>22</v>
      </c>
      <c r="D86" s="154"/>
      <c r="E86" s="391"/>
      <c r="F86" s="392"/>
      <c r="G86" s="392"/>
      <c r="H86" s="393"/>
      <c r="I86" s="392"/>
      <c r="J86" s="392"/>
      <c r="K86" s="392"/>
      <c r="L86" s="394"/>
      <c r="M86" s="395"/>
      <c r="N86" s="657">
        <f t="shared" si="8"/>
        <v>0</v>
      </c>
    </row>
    <row r="87" spans="1:14" ht="12.75" customHeight="1">
      <c r="A87" s="139"/>
      <c r="B87" s="114">
        <v>9</v>
      </c>
      <c r="C87" s="126" t="s">
        <v>23</v>
      </c>
      <c r="D87" s="162"/>
      <c r="E87" s="403"/>
      <c r="F87" s="404"/>
      <c r="G87" s="404"/>
      <c r="H87" s="405"/>
      <c r="I87" s="404"/>
      <c r="J87" s="404"/>
      <c r="K87" s="404"/>
      <c r="L87" s="406"/>
      <c r="M87" s="407"/>
      <c r="N87" s="390">
        <f t="shared" si="8"/>
        <v>0</v>
      </c>
    </row>
    <row r="88" spans="1:14" ht="15" customHeight="1">
      <c r="A88" s="115">
        <v>8151</v>
      </c>
      <c r="B88" s="116" t="s">
        <v>941</v>
      </c>
      <c r="C88" s="120" t="s">
        <v>24</v>
      </c>
      <c r="D88" s="155"/>
      <c r="E88" s="387">
        <f aca="true" t="shared" si="16" ref="E88:M88">SUM(E82:E87)</f>
        <v>0</v>
      </c>
      <c r="F88" s="408">
        <f t="shared" si="16"/>
        <v>0</v>
      </c>
      <c r="G88" s="408">
        <f t="shared" si="16"/>
        <v>0</v>
      </c>
      <c r="H88" s="342">
        <f t="shared" si="16"/>
        <v>0</v>
      </c>
      <c r="I88" s="408">
        <f t="shared" si="16"/>
        <v>0</v>
      </c>
      <c r="J88" s="408">
        <f t="shared" si="16"/>
        <v>0</v>
      </c>
      <c r="K88" s="408">
        <f t="shared" si="16"/>
        <v>0</v>
      </c>
      <c r="L88" s="409">
        <f t="shared" si="16"/>
        <v>0</v>
      </c>
      <c r="M88" s="399">
        <f t="shared" si="16"/>
        <v>0</v>
      </c>
      <c r="N88" s="390">
        <f t="shared" si="8"/>
        <v>0</v>
      </c>
    </row>
    <row r="89" spans="1:14" ht="12.75" customHeight="1">
      <c r="A89" s="110">
        <v>8152</v>
      </c>
      <c r="B89" s="114">
        <v>1</v>
      </c>
      <c r="C89" s="108" t="s">
        <v>25</v>
      </c>
      <c r="D89" s="156"/>
      <c r="E89" s="391"/>
      <c r="F89" s="392"/>
      <c r="G89" s="392"/>
      <c r="H89" s="393"/>
      <c r="I89" s="392"/>
      <c r="J89" s="392"/>
      <c r="K89" s="392"/>
      <c r="L89" s="394"/>
      <c r="M89" s="402"/>
      <c r="N89" s="657">
        <f t="shared" si="8"/>
        <v>0</v>
      </c>
    </row>
    <row r="90" spans="1:14" ht="12.75" customHeight="1">
      <c r="A90" s="139"/>
      <c r="B90" s="114">
        <v>9</v>
      </c>
      <c r="C90" s="163" t="s">
        <v>26</v>
      </c>
      <c r="D90" s="162"/>
      <c r="E90" s="414"/>
      <c r="F90" s="415"/>
      <c r="G90" s="415"/>
      <c r="H90" s="416"/>
      <c r="I90" s="415"/>
      <c r="J90" s="415"/>
      <c r="K90" s="415"/>
      <c r="L90" s="417"/>
      <c r="M90" s="418"/>
      <c r="N90" s="658">
        <f t="shared" si="8"/>
        <v>0</v>
      </c>
    </row>
    <row r="91" spans="1:14" ht="15" customHeight="1">
      <c r="A91" s="115">
        <v>8152</v>
      </c>
      <c r="B91" s="116" t="s">
        <v>941</v>
      </c>
      <c r="C91" s="117" t="s">
        <v>27</v>
      </c>
      <c r="D91" s="153"/>
      <c r="E91" s="396">
        <f aca="true" t="shared" si="17" ref="E91:M91">SUM(E89:E90)</f>
        <v>0</v>
      </c>
      <c r="F91" s="397">
        <f t="shared" si="17"/>
        <v>0</v>
      </c>
      <c r="G91" s="397">
        <f t="shared" si="17"/>
        <v>0</v>
      </c>
      <c r="H91" s="342">
        <f t="shared" si="17"/>
        <v>0</v>
      </c>
      <c r="I91" s="397">
        <f t="shared" si="17"/>
        <v>0</v>
      </c>
      <c r="J91" s="397">
        <f t="shared" si="17"/>
        <v>0</v>
      </c>
      <c r="K91" s="397">
        <f t="shared" si="17"/>
        <v>0</v>
      </c>
      <c r="L91" s="398">
        <f t="shared" si="17"/>
        <v>0</v>
      </c>
      <c r="M91" s="399">
        <f t="shared" si="17"/>
        <v>0</v>
      </c>
      <c r="N91" s="400">
        <f t="shared" si="8"/>
        <v>0</v>
      </c>
    </row>
    <row r="92" spans="1:14" ht="15" customHeight="1" thickBot="1">
      <c r="A92" s="115">
        <v>8159</v>
      </c>
      <c r="B92" s="116"/>
      <c r="C92" s="117" t="s">
        <v>28</v>
      </c>
      <c r="D92" s="153"/>
      <c r="E92" s="403"/>
      <c r="F92" s="404"/>
      <c r="G92" s="404"/>
      <c r="H92" s="405"/>
      <c r="I92" s="404"/>
      <c r="J92" s="404"/>
      <c r="K92" s="404"/>
      <c r="L92" s="406"/>
      <c r="M92" s="419"/>
      <c r="N92" s="390">
        <f t="shared" si="8"/>
        <v>0</v>
      </c>
    </row>
    <row r="93" spans="1:14" ht="18" customHeight="1" thickBot="1">
      <c r="A93" s="135">
        <v>819</v>
      </c>
      <c r="B93" s="136" t="s">
        <v>941</v>
      </c>
      <c r="C93" s="145" t="s">
        <v>967</v>
      </c>
      <c r="D93" s="146"/>
      <c r="E93" s="373">
        <f aca="true" t="shared" si="18" ref="E93:M93">E92+E91+E88+E81+E77+E73+E68+E63+E58+E53+E50+E49</f>
        <v>0</v>
      </c>
      <c r="F93" s="420">
        <f t="shared" si="18"/>
        <v>0</v>
      </c>
      <c r="G93" s="374">
        <f t="shared" si="18"/>
        <v>0</v>
      </c>
      <c r="H93" s="374">
        <f t="shared" si="18"/>
        <v>0</v>
      </c>
      <c r="I93" s="374">
        <f t="shared" si="18"/>
        <v>0</v>
      </c>
      <c r="J93" s="374">
        <f t="shared" si="18"/>
        <v>0</v>
      </c>
      <c r="K93" s="374">
        <f t="shared" si="18"/>
        <v>0</v>
      </c>
      <c r="L93" s="373">
        <f t="shared" si="18"/>
        <v>0</v>
      </c>
      <c r="M93" s="421">
        <f t="shared" si="18"/>
        <v>0</v>
      </c>
      <c r="N93" s="379">
        <f t="shared" si="8"/>
        <v>0</v>
      </c>
    </row>
    <row r="94" spans="5:14" ht="25.5" customHeight="1">
      <c r="E94" s="168" t="str">
        <f>IF(ROUND(E93,3)-ROUND(E47,3)=0," ","Chyba bilance")</f>
        <v> </v>
      </c>
      <c r="F94" s="168" t="str">
        <f aca="true" t="shared" si="19" ref="F94:N94">IF(ROUND(F93,3)-ROUND(F47,3)=0," ","Chyba bilance")</f>
        <v> </v>
      </c>
      <c r="G94" s="168" t="str">
        <f t="shared" si="19"/>
        <v> </v>
      </c>
      <c r="H94" s="168" t="str">
        <f t="shared" si="19"/>
        <v> </v>
      </c>
      <c r="I94" s="168" t="str">
        <f t="shared" si="19"/>
        <v> </v>
      </c>
      <c r="J94" s="168" t="str">
        <f t="shared" si="19"/>
        <v> </v>
      </c>
      <c r="K94" s="168" t="str">
        <f t="shared" si="19"/>
        <v> </v>
      </c>
      <c r="L94" s="168" t="str">
        <f t="shared" si="19"/>
        <v> </v>
      </c>
      <c r="M94" s="168" t="str">
        <f t="shared" si="19"/>
        <v> </v>
      </c>
      <c r="N94" s="168" t="str">
        <f t="shared" si="19"/>
        <v> </v>
      </c>
    </row>
  </sheetData>
  <sheetProtection password="CC61" sheet="1" objects="1" scenarios="1"/>
  <mergeCells count="6">
    <mergeCell ref="C5:D5"/>
    <mergeCell ref="A4:J4"/>
    <mergeCell ref="A1:N1"/>
    <mergeCell ref="M3:N3"/>
    <mergeCell ref="A2:N2"/>
    <mergeCell ref="A3:J3"/>
  </mergeCells>
  <dataValidations count="1">
    <dataValidation type="whole" operator="equal" allowBlank="1" showInputMessage="1" showErrorMessage="1" errorTitle="Chyby bilance" error="Nesoulad mezi zdroji a potřebami&#10;" sqref="E96">
      <formula1>0</formula1>
    </dataValidation>
  </dataValidations>
  <printOptions horizontalCentered="1"/>
  <pageMargins left="0.3937007874015748" right="0.3937007874015748" top="0.3937007874015748" bottom="0.3937007874015748" header="0.3937007874015748" footer="0.3937007874015748"/>
  <pageSetup horizontalDpi="300" verticalDpi="300" orientation="portrait" paperSize="9" scale="60" r:id="rId4"/>
  <headerFooter alignWithMargins="0">
    <oddHeader>&amp;RPříloha č.2 vyhlášky  č.40/2001 Sb.</oddHeader>
  </headerFooter>
  <drawing r:id="rId3"/>
  <legacyDrawing r:id="rId2"/>
</worksheet>
</file>

<file path=xl/worksheets/sheet8.xml><?xml version="1.0" encoding="utf-8"?>
<worksheet xmlns="http://schemas.openxmlformats.org/spreadsheetml/2006/main" xmlns:r="http://schemas.openxmlformats.org/officeDocument/2006/relationships">
  <sheetPr codeName="List9" transitionEvaluation="1" transitionEntry="1"/>
  <dimension ref="A1:S91"/>
  <sheetViews>
    <sheetView showGridLines="0" showZeros="0" workbookViewId="0" topLeftCell="A1">
      <selection activeCell="M5" sqref="M5"/>
    </sheetView>
  </sheetViews>
  <sheetFormatPr defaultColWidth="9.00390625" defaultRowHeight="12.75"/>
  <cols>
    <col min="1" max="1" width="5.75390625" style="95" customWidth="1"/>
    <col min="2" max="2" width="2.625" style="95" customWidth="1"/>
    <col min="3" max="3" width="30.875" style="95" customWidth="1"/>
    <col min="4" max="4" width="21.875" style="95" customWidth="1"/>
    <col min="5" max="14" width="8.75390625" style="95" customWidth="1"/>
    <col min="15" max="16384" width="9.125" style="95" customWidth="1"/>
  </cols>
  <sheetData>
    <row r="1" spans="1:19" ht="8.25" customHeight="1">
      <c r="A1" s="752"/>
      <c r="B1" s="752"/>
      <c r="C1" s="752"/>
      <c r="D1" s="752"/>
      <c r="E1" s="752"/>
      <c r="F1" s="752"/>
      <c r="G1" s="752"/>
      <c r="H1" s="752"/>
      <c r="I1" s="752"/>
      <c r="J1" s="752"/>
      <c r="K1" s="752"/>
      <c r="L1" s="752"/>
      <c r="M1" s="752"/>
      <c r="N1" s="752"/>
      <c r="O1" s="448"/>
      <c r="P1" s="448"/>
      <c r="Q1" s="448"/>
      <c r="R1" s="448"/>
      <c r="S1" s="448"/>
    </row>
    <row r="2" spans="1:19" ht="3.75" customHeight="1">
      <c r="A2" s="449"/>
      <c r="B2" s="449"/>
      <c r="C2" s="449"/>
      <c r="D2" s="449"/>
      <c r="E2" s="449"/>
      <c r="F2" s="449"/>
      <c r="G2" s="449"/>
      <c r="H2" s="449"/>
      <c r="I2" s="449"/>
      <c r="J2" s="449"/>
      <c r="K2" s="449"/>
      <c r="L2" s="449"/>
      <c r="M2" s="449"/>
      <c r="N2" s="449"/>
      <c r="O2" s="448"/>
      <c r="P2" s="448"/>
      <c r="Q2" s="448"/>
      <c r="R2" s="448"/>
      <c r="S2" s="448"/>
    </row>
    <row r="3" spans="1:19" ht="4.5" customHeight="1">
      <c r="A3" s="755"/>
      <c r="B3" s="755"/>
      <c r="C3" s="755"/>
      <c r="D3" s="755"/>
      <c r="E3" s="755"/>
      <c r="F3" s="755"/>
      <c r="G3" s="755"/>
      <c r="H3" s="755"/>
      <c r="I3" s="755"/>
      <c r="J3" s="755"/>
      <c r="K3" s="755"/>
      <c r="L3" s="755"/>
      <c r="M3" s="755"/>
      <c r="N3" s="755"/>
      <c r="O3" s="448"/>
      <c r="P3" s="448"/>
      <c r="Q3" s="448"/>
      <c r="R3" s="448"/>
      <c r="S3" s="448"/>
    </row>
    <row r="4" spans="1:14" ht="39" customHeight="1">
      <c r="A4" s="756" t="s">
        <v>411</v>
      </c>
      <c r="B4" s="757"/>
      <c r="C4" s="757"/>
      <c r="D4" s="757"/>
      <c r="E4" s="757"/>
      <c r="F4" s="757"/>
      <c r="G4" s="757"/>
      <c r="H4" s="757"/>
      <c r="I4" s="757"/>
      <c r="J4" s="758"/>
      <c r="K4" s="87" t="s">
        <v>78</v>
      </c>
      <c r="L4" s="86"/>
      <c r="M4" s="753">
        <v>2005</v>
      </c>
      <c r="N4" s="754"/>
    </row>
    <row r="5" spans="1:15" ht="20.25" customHeight="1" thickBot="1">
      <c r="A5" s="761">
        <f>'80'!A8</f>
        <v>0</v>
      </c>
      <c r="B5" s="762"/>
      <c r="C5" s="762"/>
      <c r="D5" s="762"/>
      <c r="E5" s="762"/>
      <c r="F5" s="762"/>
      <c r="G5" s="762"/>
      <c r="H5" s="762"/>
      <c r="I5" s="762"/>
      <c r="J5" s="97"/>
      <c r="K5" s="97"/>
      <c r="L5" s="98"/>
      <c r="M5" s="97"/>
      <c r="N5" s="97"/>
      <c r="O5" s="99"/>
    </row>
    <row r="6" spans="1:14" ht="15" customHeight="1" thickTop="1">
      <c r="A6" s="648"/>
      <c r="B6" s="100"/>
      <c r="C6" s="759"/>
      <c r="D6" s="760"/>
      <c r="E6" s="101" t="s">
        <v>918</v>
      </c>
      <c r="F6" s="102" t="s">
        <v>919</v>
      </c>
      <c r="G6" s="19" t="s">
        <v>920</v>
      </c>
      <c r="H6" s="164" t="s">
        <v>963</v>
      </c>
      <c r="I6" s="7" t="s">
        <v>921</v>
      </c>
      <c r="J6" s="8"/>
      <c r="K6" s="8"/>
      <c r="L6" s="9"/>
      <c r="M6" s="103" t="s">
        <v>922</v>
      </c>
      <c r="N6" s="10" t="s">
        <v>923</v>
      </c>
    </row>
    <row r="7" spans="1:14" ht="15" customHeight="1" thickBot="1">
      <c r="A7" s="85" t="s">
        <v>924</v>
      </c>
      <c r="B7" s="104"/>
      <c r="C7" s="288">
        <f>'80'!J5</f>
        <v>0</v>
      </c>
      <c r="D7" s="450" t="s">
        <v>925</v>
      </c>
      <c r="E7" s="11" t="s">
        <v>926</v>
      </c>
      <c r="F7" s="12" t="s">
        <v>927</v>
      </c>
      <c r="G7" s="20" t="s">
        <v>928</v>
      </c>
      <c r="H7" s="165" t="s">
        <v>964</v>
      </c>
      <c r="I7" s="13" t="s">
        <v>929</v>
      </c>
      <c r="J7" s="14" t="s">
        <v>930</v>
      </c>
      <c r="K7" s="15" t="s">
        <v>930</v>
      </c>
      <c r="L7" s="13" t="s">
        <v>930</v>
      </c>
      <c r="M7" s="11" t="s">
        <v>931</v>
      </c>
      <c r="N7" s="16" t="s">
        <v>932</v>
      </c>
    </row>
    <row r="8" spans="1:14" ht="15" customHeight="1" thickBot="1">
      <c r="A8" s="4" t="s">
        <v>933</v>
      </c>
      <c r="B8" s="105"/>
      <c r="C8" s="5" t="s">
        <v>934</v>
      </c>
      <c r="D8" s="6"/>
      <c r="E8" s="60">
        <f>M4-2</f>
        <v>2003</v>
      </c>
      <c r="F8" s="61">
        <f>M4-1</f>
        <v>2004</v>
      </c>
      <c r="G8" s="62">
        <f>M4</f>
        <v>2005</v>
      </c>
      <c r="H8" s="166">
        <f>M4</f>
        <v>2005</v>
      </c>
      <c r="I8" s="63">
        <f>M4+1</f>
        <v>2006</v>
      </c>
      <c r="J8" s="63">
        <f>M4+2</f>
        <v>2007</v>
      </c>
      <c r="K8" s="63">
        <f>M4+3</f>
        <v>2008</v>
      </c>
      <c r="L8" s="63">
        <f>M4+4</f>
        <v>2009</v>
      </c>
      <c r="M8" s="63">
        <f>M4+5</f>
        <v>2010</v>
      </c>
      <c r="N8" s="17" t="s">
        <v>935</v>
      </c>
    </row>
    <row r="9" spans="1:14" ht="4.5" customHeight="1" thickBot="1" thickTop="1">
      <c r="A9" s="96"/>
      <c r="B9" s="96"/>
      <c r="C9" s="96"/>
      <c r="D9" s="96"/>
      <c r="E9" s="18"/>
      <c r="F9" s="18"/>
      <c r="G9" s="18"/>
      <c r="H9" s="167"/>
      <c r="I9" s="18"/>
      <c r="J9" s="18"/>
      <c r="K9" s="18"/>
      <c r="L9" s="18"/>
      <c r="M9" s="18"/>
      <c r="N9" s="18"/>
    </row>
    <row r="10" spans="1:15" ht="12.75" customHeight="1">
      <c r="A10" s="451">
        <v>8221</v>
      </c>
      <c r="B10" s="452">
        <v>1</v>
      </c>
      <c r="C10" s="453" t="s">
        <v>29</v>
      </c>
      <c r="D10" s="454"/>
      <c r="E10" s="455"/>
      <c r="F10" s="456"/>
      <c r="G10" s="456"/>
      <c r="H10" s="457"/>
      <c r="I10" s="456"/>
      <c r="J10" s="456"/>
      <c r="K10" s="456"/>
      <c r="L10" s="458"/>
      <c r="M10" s="459"/>
      <c r="N10" s="460">
        <f>SUM(E10:M10)-H10</f>
        <v>0</v>
      </c>
      <c r="O10" s="661"/>
    </row>
    <row r="11" spans="1:14" ht="12.75" customHeight="1">
      <c r="A11" s="461"/>
      <c r="B11" s="462">
        <v>2</v>
      </c>
      <c r="C11" s="463" t="s">
        <v>30</v>
      </c>
      <c r="D11" s="464"/>
      <c r="E11" s="465"/>
      <c r="F11" s="466"/>
      <c r="G11" s="466"/>
      <c r="H11" s="467"/>
      <c r="I11" s="466"/>
      <c r="J11" s="466"/>
      <c r="K11" s="466"/>
      <c r="L11" s="468"/>
      <c r="M11" s="469"/>
      <c r="N11" s="470">
        <f aca="true" t="shared" si="0" ref="N11:N78">SUM(E11:M11)-H11</f>
        <v>0</v>
      </c>
    </row>
    <row r="12" spans="1:14" ht="12.75" customHeight="1">
      <c r="A12" s="461"/>
      <c r="B12" s="462">
        <v>9</v>
      </c>
      <c r="C12" s="463" t="s">
        <v>33</v>
      </c>
      <c r="D12" s="464"/>
      <c r="E12" s="465"/>
      <c r="F12" s="466"/>
      <c r="G12" s="466"/>
      <c r="H12" s="467"/>
      <c r="I12" s="466"/>
      <c r="J12" s="466"/>
      <c r="K12" s="466"/>
      <c r="L12" s="468"/>
      <c r="M12" s="469"/>
      <c r="N12" s="470">
        <f t="shared" si="0"/>
        <v>0</v>
      </c>
    </row>
    <row r="13" spans="1:14" ht="15" customHeight="1">
      <c r="A13" s="471">
        <v>8221</v>
      </c>
      <c r="B13" s="472" t="s">
        <v>941</v>
      </c>
      <c r="C13" s="473" t="s">
        <v>34</v>
      </c>
      <c r="D13" s="474"/>
      <c r="E13" s="475">
        <f>SUM(E10:E12)</f>
        <v>0</v>
      </c>
      <c r="F13" s="476">
        <f aca="true" t="shared" si="1" ref="F13:M13">SUM(F10:F12)</f>
        <v>0</v>
      </c>
      <c r="G13" s="476">
        <f t="shared" si="1"/>
        <v>0</v>
      </c>
      <c r="H13" s="477">
        <f t="shared" si="1"/>
        <v>0</v>
      </c>
      <c r="I13" s="476">
        <f t="shared" si="1"/>
        <v>0</v>
      </c>
      <c r="J13" s="476">
        <f t="shared" si="1"/>
        <v>0</v>
      </c>
      <c r="K13" s="476">
        <f t="shared" si="1"/>
        <v>0</v>
      </c>
      <c r="L13" s="478">
        <f t="shared" si="1"/>
        <v>0</v>
      </c>
      <c r="M13" s="479">
        <f t="shared" si="1"/>
        <v>0</v>
      </c>
      <c r="N13" s="480">
        <f t="shared" si="0"/>
        <v>0</v>
      </c>
    </row>
    <row r="14" spans="1:14" ht="12.75" customHeight="1">
      <c r="A14" s="461">
        <v>8222</v>
      </c>
      <c r="B14" s="114">
        <v>1</v>
      </c>
      <c r="C14" s="112" t="s">
        <v>35</v>
      </c>
      <c r="D14" s="125"/>
      <c r="E14" s="325"/>
      <c r="F14" s="481"/>
      <c r="G14" s="323"/>
      <c r="H14" s="482"/>
      <c r="I14" s="323"/>
      <c r="J14" s="323"/>
      <c r="K14" s="323"/>
      <c r="L14" s="325"/>
      <c r="M14" s="326"/>
      <c r="N14" s="470">
        <f t="shared" si="0"/>
        <v>0</v>
      </c>
    </row>
    <row r="15" spans="1:14" ht="12.75" customHeight="1">
      <c r="A15" s="483"/>
      <c r="B15" s="114">
        <v>2</v>
      </c>
      <c r="C15" s="112" t="s">
        <v>36</v>
      </c>
      <c r="D15" s="125"/>
      <c r="E15" s="325"/>
      <c r="F15" s="481"/>
      <c r="G15" s="323"/>
      <c r="H15" s="482"/>
      <c r="I15" s="323"/>
      <c r="J15" s="323"/>
      <c r="K15" s="323"/>
      <c r="L15" s="325"/>
      <c r="M15" s="326"/>
      <c r="N15" s="470">
        <f t="shared" si="0"/>
        <v>0</v>
      </c>
    </row>
    <row r="16" spans="1:14" ht="15" customHeight="1">
      <c r="A16" s="484">
        <v>8222</v>
      </c>
      <c r="B16" s="485" t="s">
        <v>941</v>
      </c>
      <c r="C16" s="486" t="s">
        <v>37</v>
      </c>
      <c r="D16" s="487"/>
      <c r="E16" s="488">
        <f>SUM(E14:E15)</f>
        <v>0</v>
      </c>
      <c r="F16" s="489">
        <f aca="true" t="shared" si="2" ref="F16:M16">SUM(F14:F15)</f>
        <v>0</v>
      </c>
      <c r="G16" s="341">
        <f t="shared" si="2"/>
        <v>0</v>
      </c>
      <c r="H16" s="490">
        <f t="shared" si="2"/>
        <v>0</v>
      </c>
      <c r="I16" s="341">
        <f t="shared" si="2"/>
        <v>0</v>
      </c>
      <c r="J16" s="341">
        <f t="shared" si="2"/>
        <v>0</v>
      </c>
      <c r="K16" s="341">
        <f t="shared" si="2"/>
        <v>0</v>
      </c>
      <c r="L16" s="343">
        <f t="shared" si="2"/>
        <v>0</v>
      </c>
      <c r="M16" s="344">
        <f t="shared" si="2"/>
        <v>0</v>
      </c>
      <c r="N16" s="480">
        <f t="shared" si="0"/>
        <v>0</v>
      </c>
    </row>
    <row r="17" spans="1:14" ht="12.75" customHeight="1">
      <c r="A17" s="491">
        <v>8223</v>
      </c>
      <c r="B17" s="18">
        <v>1</v>
      </c>
      <c r="C17" s="492" t="s">
        <v>38</v>
      </c>
      <c r="D17" s="493"/>
      <c r="E17" s="494"/>
      <c r="F17" s="481"/>
      <c r="G17" s="323"/>
      <c r="H17" s="482"/>
      <c r="I17" s="323"/>
      <c r="J17" s="323"/>
      <c r="K17" s="323"/>
      <c r="L17" s="325"/>
      <c r="M17" s="326"/>
      <c r="N17" s="470">
        <f t="shared" si="0"/>
        <v>0</v>
      </c>
    </row>
    <row r="18" spans="1:14" ht="12.75" customHeight="1">
      <c r="A18" s="495"/>
      <c r="B18" s="18">
        <v>2</v>
      </c>
      <c r="C18" s="492" t="s">
        <v>39</v>
      </c>
      <c r="D18" s="493"/>
      <c r="E18" s="494"/>
      <c r="F18" s="481"/>
      <c r="G18" s="323"/>
      <c r="H18" s="482"/>
      <c r="I18" s="323"/>
      <c r="J18" s="323"/>
      <c r="K18" s="323"/>
      <c r="L18" s="325"/>
      <c r="M18" s="326"/>
      <c r="N18" s="470">
        <f t="shared" si="0"/>
        <v>0</v>
      </c>
    </row>
    <row r="19" spans="1:14" ht="12.75" customHeight="1">
      <c r="A19" s="495"/>
      <c r="B19" s="18">
        <v>3</v>
      </c>
      <c r="C19" s="492" t="s">
        <v>40</v>
      </c>
      <c r="D19" s="493"/>
      <c r="E19" s="494"/>
      <c r="F19" s="481"/>
      <c r="G19" s="323"/>
      <c r="H19" s="482"/>
      <c r="I19" s="323"/>
      <c r="J19" s="323"/>
      <c r="K19" s="323"/>
      <c r="L19" s="325"/>
      <c r="M19" s="326"/>
      <c r="N19" s="470">
        <f t="shared" si="0"/>
        <v>0</v>
      </c>
    </row>
    <row r="20" spans="1:14" ht="12.75" customHeight="1">
      <c r="A20" s="495"/>
      <c r="B20" s="18">
        <v>4</v>
      </c>
      <c r="C20" s="492" t="s">
        <v>41</v>
      </c>
      <c r="D20" s="493"/>
      <c r="E20" s="494"/>
      <c r="F20" s="481"/>
      <c r="G20" s="323"/>
      <c r="H20" s="482"/>
      <c r="I20" s="323"/>
      <c r="J20" s="323"/>
      <c r="K20" s="323"/>
      <c r="L20" s="325"/>
      <c r="M20" s="326"/>
      <c r="N20" s="470">
        <f t="shared" si="0"/>
        <v>0</v>
      </c>
    </row>
    <row r="21" spans="1:14" ht="12.75" customHeight="1">
      <c r="A21" s="495"/>
      <c r="B21" s="18">
        <v>9</v>
      </c>
      <c r="C21" s="496" t="s">
        <v>42</v>
      </c>
      <c r="D21" s="497"/>
      <c r="E21" s="498"/>
      <c r="F21" s="499"/>
      <c r="G21" s="328"/>
      <c r="H21" s="500"/>
      <c r="I21" s="328"/>
      <c r="J21" s="328"/>
      <c r="K21" s="328"/>
      <c r="L21" s="330"/>
      <c r="M21" s="331"/>
      <c r="N21" s="470">
        <f t="shared" si="0"/>
        <v>0</v>
      </c>
    </row>
    <row r="22" spans="1:14" ht="15" customHeight="1">
      <c r="A22" s="484">
        <v>8223</v>
      </c>
      <c r="B22" s="485" t="s">
        <v>941</v>
      </c>
      <c r="C22" s="501" t="s">
        <v>43</v>
      </c>
      <c r="D22" s="497"/>
      <c r="E22" s="502">
        <f>SUM(E17:E21)</f>
        <v>0</v>
      </c>
      <c r="F22" s="334">
        <f aca="true" t="shared" si="3" ref="F22:M22">SUM(F17:F21)</f>
        <v>0</v>
      </c>
      <c r="G22" s="348">
        <f t="shared" si="3"/>
        <v>0</v>
      </c>
      <c r="H22" s="503">
        <f t="shared" si="3"/>
        <v>0</v>
      </c>
      <c r="I22" s="348">
        <f t="shared" si="3"/>
        <v>0</v>
      </c>
      <c r="J22" s="348">
        <f t="shared" si="3"/>
        <v>0</v>
      </c>
      <c r="K22" s="348">
        <f t="shared" si="3"/>
        <v>0</v>
      </c>
      <c r="L22" s="349">
        <f t="shared" si="3"/>
        <v>0</v>
      </c>
      <c r="M22" s="350">
        <f t="shared" si="3"/>
        <v>0</v>
      </c>
      <c r="N22" s="480">
        <f t="shared" si="0"/>
        <v>0</v>
      </c>
    </row>
    <row r="23" spans="1:14" ht="15" customHeight="1">
      <c r="A23" s="484">
        <v>8224</v>
      </c>
      <c r="B23" s="504"/>
      <c r="C23" s="505" t="s">
        <v>44</v>
      </c>
      <c r="D23" s="506"/>
      <c r="E23" s="507"/>
      <c r="F23" s="508"/>
      <c r="G23" s="509"/>
      <c r="H23" s="510"/>
      <c r="I23" s="509"/>
      <c r="J23" s="509"/>
      <c r="K23" s="509"/>
      <c r="L23" s="511"/>
      <c r="M23" s="512"/>
      <c r="N23" s="513">
        <f t="shared" si="0"/>
        <v>0</v>
      </c>
    </row>
    <row r="24" spans="1:14" ht="15" customHeight="1">
      <c r="A24" s="514">
        <v>8225</v>
      </c>
      <c r="B24" s="504"/>
      <c r="C24" s="505" t="s">
        <v>45</v>
      </c>
      <c r="D24" s="506"/>
      <c r="E24" s="507"/>
      <c r="F24" s="508"/>
      <c r="G24" s="509"/>
      <c r="H24" s="510"/>
      <c r="I24" s="509"/>
      <c r="J24" s="509"/>
      <c r="K24" s="509"/>
      <c r="L24" s="511"/>
      <c r="M24" s="512"/>
      <c r="N24" s="513">
        <f t="shared" si="0"/>
        <v>0</v>
      </c>
    </row>
    <row r="25" spans="1:14" ht="12.75" customHeight="1">
      <c r="A25" s="515">
        <v>8226</v>
      </c>
      <c r="B25" s="516">
        <v>1</v>
      </c>
      <c r="C25" s="108" t="s">
        <v>46</v>
      </c>
      <c r="D25" s="517"/>
      <c r="E25" s="518"/>
      <c r="F25" s="466"/>
      <c r="G25" s="519"/>
      <c r="H25" s="520"/>
      <c r="I25" s="519"/>
      <c r="J25" s="519"/>
      <c r="K25" s="519"/>
      <c r="L25" s="521"/>
      <c r="M25" s="522"/>
      <c r="N25" s="470">
        <f t="shared" si="0"/>
        <v>0</v>
      </c>
    </row>
    <row r="26" spans="1:14" ht="12.75" customHeight="1">
      <c r="A26" s="523"/>
      <c r="B26" s="516">
        <v>2</v>
      </c>
      <c r="C26" s="112" t="s">
        <v>47</v>
      </c>
      <c r="D26" s="517"/>
      <c r="E26" s="518"/>
      <c r="F26" s="466"/>
      <c r="G26" s="519"/>
      <c r="H26" s="520"/>
      <c r="I26" s="519"/>
      <c r="J26" s="519"/>
      <c r="K26" s="519"/>
      <c r="L26" s="521"/>
      <c r="M26" s="522"/>
      <c r="N26" s="470">
        <f t="shared" si="0"/>
        <v>0</v>
      </c>
    </row>
    <row r="27" spans="1:14" ht="12.75" customHeight="1">
      <c r="A27" s="523"/>
      <c r="B27" s="516">
        <v>3</v>
      </c>
      <c r="C27" s="112" t="s">
        <v>48</v>
      </c>
      <c r="D27" s="517"/>
      <c r="E27" s="518"/>
      <c r="F27" s="466"/>
      <c r="G27" s="519"/>
      <c r="H27" s="520"/>
      <c r="I27" s="519"/>
      <c r="J27" s="519"/>
      <c r="K27" s="519"/>
      <c r="L27" s="521"/>
      <c r="M27" s="522"/>
      <c r="N27" s="470">
        <f t="shared" si="0"/>
        <v>0</v>
      </c>
    </row>
    <row r="28" spans="1:14" ht="12.75" customHeight="1">
      <c r="A28" s="523"/>
      <c r="B28" s="516">
        <v>9</v>
      </c>
      <c r="C28" s="126" t="s">
        <v>7</v>
      </c>
      <c r="D28" s="506"/>
      <c r="E28" s="507"/>
      <c r="F28" s="508"/>
      <c r="G28" s="509"/>
      <c r="H28" s="510"/>
      <c r="I28" s="509"/>
      <c r="J28" s="509"/>
      <c r="K28" s="509"/>
      <c r="L28" s="511"/>
      <c r="M28" s="512"/>
      <c r="N28" s="513">
        <f t="shared" si="0"/>
        <v>0</v>
      </c>
    </row>
    <row r="29" spans="1:14" ht="15" customHeight="1">
      <c r="A29" s="484">
        <v>8226</v>
      </c>
      <c r="B29" s="524" t="s">
        <v>941</v>
      </c>
      <c r="C29" s="525" t="s">
        <v>49</v>
      </c>
      <c r="D29" s="526"/>
      <c r="E29" s="527">
        <f>SUM(E25:E28)</f>
        <v>0</v>
      </c>
      <c r="F29" s="528">
        <f aca="true" t="shared" si="4" ref="F29:M29">SUM(F25:F28)</f>
        <v>0</v>
      </c>
      <c r="G29" s="529">
        <f t="shared" si="4"/>
        <v>0</v>
      </c>
      <c r="H29" s="530">
        <f t="shared" si="4"/>
        <v>0</v>
      </c>
      <c r="I29" s="529">
        <f t="shared" si="4"/>
        <v>0</v>
      </c>
      <c r="J29" s="529">
        <f t="shared" si="4"/>
        <v>0</v>
      </c>
      <c r="K29" s="529">
        <f t="shared" si="4"/>
        <v>0</v>
      </c>
      <c r="L29" s="531">
        <f t="shared" si="4"/>
        <v>0</v>
      </c>
      <c r="M29" s="532">
        <f t="shared" si="4"/>
        <v>0</v>
      </c>
      <c r="N29" s="513">
        <f t="shared" si="0"/>
        <v>0</v>
      </c>
    </row>
    <row r="30" spans="1:14" ht="12.75" customHeight="1">
      <c r="A30" s="533">
        <v>8227</v>
      </c>
      <c r="B30" s="516">
        <v>1</v>
      </c>
      <c r="C30" s="112" t="s">
        <v>50</v>
      </c>
      <c r="D30" s="534"/>
      <c r="E30" s="518"/>
      <c r="F30" s="466"/>
      <c r="G30" s="519"/>
      <c r="H30" s="520"/>
      <c r="I30" s="519"/>
      <c r="J30" s="519"/>
      <c r="K30" s="519"/>
      <c r="L30" s="521"/>
      <c r="M30" s="522"/>
      <c r="N30" s="470">
        <f t="shared" si="0"/>
        <v>0</v>
      </c>
    </row>
    <row r="31" spans="1:14" ht="12.75" customHeight="1">
      <c r="A31" s="533"/>
      <c r="B31" s="516">
        <v>2</v>
      </c>
      <c r="C31" s="112" t="s">
        <v>51</v>
      </c>
      <c r="D31" s="534"/>
      <c r="E31" s="518"/>
      <c r="F31" s="466"/>
      <c r="G31" s="519"/>
      <c r="H31" s="520"/>
      <c r="I31" s="519"/>
      <c r="J31" s="519"/>
      <c r="K31" s="519"/>
      <c r="L31" s="521"/>
      <c r="M31" s="522"/>
      <c r="N31" s="470">
        <f t="shared" si="0"/>
        <v>0</v>
      </c>
    </row>
    <row r="32" spans="1:14" ht="12.75" customHeight="1">
      <c r="A32" s="533"/>
      <c r="B32" s="516">
        <v>3</v>
      </c>
      <c r="C32" s="112" t="s">
        <v>52</v>
      </c>
      <c r="D32" s="534"/>
      <c r="E32" s="518"/>
      <c r="F32" s="466"/>
      <c r="G32" s="519"/>
      <c r="H32" s="520"/>
      <c r="I32" s="519"/>
      <c r="J32" s="519"/>
      <c r="K32" s="519"/>
      <c r="L32" s="521"/>
      <c r="M32" s="522"/>
      <c r="N32" s="470">
        <f t="shared" si="0"/>
        <v>0</v>
      </c>
    </row>
    <row r="33" spans="1:14" ht="12.75" customHeight="1">
      <c r="A33" s="533"/>
      <c r="B33" s="516">
        <v>9</v>
      </c>
      <c r="C33" s="126" t="s">
        <v>53</v>
      </c>
      <c r="D33" s="534"/>
      <c r="E33" s="518"/>
      <c r="F33" s="466"/>
      <c r="G33" s="519"/>
      <c r="H33" s="520"/>
      <c r="I33" s="519"/>
      <c r="J33" s="519"/>
      <c r="K33" s="519"/>
      <c r="L33" s="521"/>
      <c r="M33" s="522"/>
      <c r="N33" s="470">
        <f t="shared" si="0"/>
        <v>0</v>
      </c>
    </row>
    <row r="34" spans="1:14" ht="15" customHeight="1">
      <c r="A34" s="484">
        <v>8227</v>
      </c>
      <c r="B34" s="524" t="s">
        <v>941</v>
      </c>
      <c r="C34" s="525" t="s">
        <v>54</v>
      </c>
      <c r="D34" s="535"/>
      <c r="E34" s="536">
        <f>SUM(E30:E33)</f>
        <v>0</v>
      </c>
      <c r="F34" s="476">
        <f aca="true" t="shared" si="5" ref="F34:M34">SUM(F30:F33)</f>
        <v>0</v>
      </c>
      <c r="G34" s="537">
        <f t="shared" si="5"/>
        <v>0</v>
      </c>
      <c r="H34" s="538">
        <f t="shared" si="5"/>
        <v>0</v>
      </c>
      <c r="I34" s="537">
        <f t="shared" si="5"/>
        <v>0</v>
      </c>
      <c r="J34" s="537">
        <f t="shared" si="5"/>
        <v>0</v>
      </c>
      <c r="K34" s="537">
        <f t="shared" si="5"/>
        <v>0</v>
      </c>
      <c r="L34" s="539">
        <f t="shared" si="5"/>
        <v>0</v>
      </c>
      <c r="M34" s="540">
        <f t="shared" si="5"/>
        <v>0</v>
      </c>
      <c r="N34" s="480">
        <f t="shared" si="0"/>
        <v>0</v>
      </c>
    </row>
    <row r="35" spans="1:14" ht="12.75" customHeight="1">
      <c r="A35" s="533">
        <v>8228</v>
      </c>
      <c r="B35" s="541">
        <v>5</v>
      </c>
      <c r="C35" s="112" t="s">
        <v>55</v>
      </c>
      <c r="D35" s="464"/>
      <c r="E35" s="465"/>
      <c r="F35" s="466"/>
      <c r="G35" s="519"/>
      <c r="H35" s="520"/>
      <c r="I35" s="519"/>
      <c r="J35" s="519"/>
      <c r="K35" s="519"/>
      <c r="L35" s="521"/>
      <c r="M35" s="522"/>
      <c r="N35" s="470">
        <f t="shared" si="0"/>
        <v>0</v>
      </c>
    </row>
    <row r="36" spans="1:14" ht="12.75" customHeight="1">
      <c r="A36" s="533"/>
      <c r="B36" s="541">
        <v>6</v>
      </c>
      <c r="C36" s="112" t="s">
        <v>56</v>
      </c>
      <c r="D36" s="464"/>
      <c r="E36" s="465"/>
      <c r="F36" s="466"/>
      <c r="G36" s="519"/>
      <c r="H36" s="520"/>
      <c r="I36" s="519"/>
      <c r="J36" s="519"/>
      <c r="K36" s="519"/>
      <c r="L36" s="521"/>
      <c r="M36" s="522"/>
      <c r="N36" s="470">
        <f t="shared" si="0"/>
        <v>0</v>
      </c>
    </row>
    <row r="37" spans="1:14" ht="12.75" customHeight="1">
      <c r="A37" s="533"/>
      <c r="B37" s="541">
        <v>7</v>
      </c>
      <c r="C37" s="112" t="s">
        <v>57</v>
      </c>
      <c r="D37" s="464"/>
      <c r="E37" s="465"/>
      <c r="F37" s="466"/>
      <c r="G37" s="519"/>
      <c r="H37" s="520"/>
      <c r="I37" s="519"/>
      <c r="J37" s="519"/>
      <c r="K37" s="519"/>
      <c r="L37" s="521"/>
      <c r="M37" s="522"/>
      <c r="N37" s="470">
        <f t="shared" si="0"/>
        <v>0</v>
      </c>
    </row>
    <row r="38" spans="1:14" ht="12.75" customHeight="1">
      <c r="A38" s="533"/>
      <c r="B38" s="541">
        <v>9</v>
      </c>
      <c r="C38" s="542" t="s">
        <v>107</v>
      </c>
      <c r="D38" s="543"/>
      <c r="E38" s="544"/>
      <c r="F38" s="508"/>
      <c r="G38" s="509"/>
      <c r="H38" s="510"/>
      <c r="I38" s="509"/>
      <c r="J38" s="509"/>
      <c r="K38" s="509"/>
      <c r="L38" s="511"/>
      <c r="M38" s="512"/>
      <c r="N38" s="513">
        <f t="shared" si="0"/>
        <v>0</v>
      </c>
    </row>
    <row r="39" spans="1:14" ht="15" customHeight="1" thickBot="1">
      <c r="A39" s="495">
        <v>8228</v>
      </c>
      <c r="B39" s="545" t="s">
        <v>941</v>
      </c>
      <c r="C39" s="546" t="s">
        <v>58</v>
      </c>
      <c r="D39" s="547"/>
      <c r="E39" s="548">
        <f>SUM(E35:E38)</f>
        <v>0</v>
      </c>
      <c r="F39" s="549">
        <f aca="true" t="shared" si="6" ref="F39:M39">SUM(F35:F38)</f>
        <v>0</v>
      </c>
      <c r="G39" s="549">
        <f t="shared" si="6"/>
        <v>0</v>
      </c>
      <c r="H39" s="550">
        <f t="shared" si="6"/>
        <v>0</v>
      </c>
      <c r="I39" s="549">
        <f t="shared" si="6"/>
        <v>0</v>
      </c>
      <c r="J39" s="549">
        <f t="shared" si="6"/>
        <v>0</v>
      </c>
      <c r="K39" s="549">
        <f t="shared" si="6"/>
        <v>0</v>
      </c>
      <c r="L39" s="551">
        <f t="shared" si="6"/>
        <v>0</v>
      </c>
      <c r="M39" s="552">
        <f t="shared" si="6"/>
        <v>0</v>
      </c>
      <c r="N39" s="553">
        <f t="shared" si="0"/>
        <v>0</v>
      </c>
    </row>
    <row r="40" spans="1:14" ht="16.5" thickBot="1" thickTop="1">
      <c r="A40" s="554">
        <v>8229</v>
      </c>
      <c r="B40" s="555"/>
      <c r="C40" s="556" t="s">
        <v>59</v>
      </c>
      <c r="D40" s="557"/>
      <c r="E40" s="558"/>
      <c r="F40" s="559"/>
      <c r="G40" s="560"/>
      <c r="H40" s="561"/>
      <c r="I40" s="560"/>
      <c r="J40" s="560"/>
      <c r="K40" s="560"/>
      <c r="L40" s="562"/>
      <c r="M40" s="563"/>
      <c r="N40" s="564">
        <f t="shared" si="0"/>
        <v>0</v>
      </c>
    </row>
    <row r="41" spans="1:14" ht="16.5" thickBot="1" thickTop="1">
      <c r="A41" s="565">
        <v>822</v>
      </c>
      <c r="B41" s="566" t="s">
        <v>941</v>
      </c>
      <c r="C41" s="567" t="s">
        <v>60</v>
      </c>
      <c r="D41" s="568"/>
      <c r="E41" s="569">
        <f>SUM(E39:E40,E34,E29,E24,E23,E22,E16,E13)</f>
        <v>0</v>
      </c>
      <c r="F41" s="570">
        <f aca="true" t="shared" si="7" ref="F41:M41">SUM(F39:F40,F34,F29,F24,F23,F22,F16,F13)</f>
        <v>0</v>
      </c>
      <c r="G41" s="570">
        <f t="shared" si="7"/>
        <v>0</v>
      </c>
      <c r="H41" s="571">
        <f t="shared" si="7"/>
        <v>0</v>
      </c>
      <c r="I41" s="570">
        <f t="shared" si="7"/>
        <v>0</v>
      </c>
      <c r="J41" s="570">
        <f t="shared" si="7"/>
        <v>0</v>
      </c>
      <c r="K41" s="570">
        <f t="shared" si="7"/>
        <v>0</v>
      </c>
      <c r="L41" s="572">
        <f t="shared" si="7"/>
        <v>0</v>
      </c>
      <c r="M41" s="573">
        <f t="shared" si="7"/>
        <v>0</v>
      </c>
      <c r="N41" s="574">
        <f t="shared" si="0"/>
        <v>0</v>
      </c>
    </row>
    <row r="42" spans="1:14" ht="15" customHeight="1">
      <c r="A42" s="484">
        <v>8230</v>
      </c>
      <c r="B42" s="575"/>
      <c r="C42" s="141" t="s">
        <v>974</v>
      </c>
      <c r="D42" s="506"/>
      <c r="E42" s="507"/>
      <c r="F42" s="508"/>
      <c r="G42" s="509"/>
      <c r="H42" s="510"/>
      <c r="I42" s="509"/>
      <c r="J42" s="509"/>
      <c r="K42" s="509"/>
      <c r="L42" s="511"/>
      <c r="M42" s="512"/>
      <c r="N42" s="513">
        <f t="shared" si="0"/>
        <v>0</v>
      </c>
    </row>
    <row r="43" spans="1:14" ht="15" customHeight="1">
      <c r="A43" s="484">
        <v>8231</v>
      </c>
      <c r="B43" s="575"/>
      <c r="C43" s="120" t="s">
        <v>975</v>
      </c>
      <c r="D43" s="506"/>
      <c r="E43" s="507"/>
      <c r="F43" s="508"/>
      <c r="G43" s="509"/>
      <c r="H43" s="510"/>
      <c r="I43" s="509"/>
      <c r="J43" s="509"/>
      <c r="K43" s="509"/>
      <c r="L43" s="511"/>
      <c r="M43" s="512"/>
      <c r="N43" s="513">
        <f t="shared" si="0"/>
        <v>0</v>
      </c>
    </row>
    <row r="44" spans="1:14" ht="15" customHeight="1">
      <c r="A44" s="484">
        <v>8232</v>
      </c>
      <c r="B44" s="575"/>
      <c r="C44" s="117" t="s">
        <v>976</v>
      </c>
      <c r="D44" s="506"/>
      <c r="E44" s="507"/>
      <c r="F44" s="508"/>
      <c r="G44" s="509"/>
      <c r="H44" s="510"/>
      <c r="I44" s="509"/>
      <c r="J44" s="509"/>
      <c r="K44" s="509"/>
      <c r="L44" s="511"/>
      <c r="M44" s="512"/>
      <c r="N44" s="513">
        <f t="shared" si="0"/>
        <v>0</v>
      </c>
    </row>
    <row r="45" spans="1:14" ht="12.75" customHeight="1">
      <c r="A45" s="533">
        <v>8233</v>
      </c>
      <c r="B45" s="576">
        <v>1</v>
      </c>
      <c r="C45" s="108" t="s">
        <v>977</v>
      </c>
      <c r="D45" s="517"/>
      <c r="E45" s="518"/>
      <c r="F45" s="466"/>
      <c r="G45" s="519"/>
      <c r="H45" s="520"/>
      <c r="I45" s="519"/>
      <c r="J45" s="519"/>
      <c r="K45" s="519"/>
      <c r="L45" s="521"/>
      <c r="M45" s="522"/>
      <c r="N45" s="470">
        <f t="shared" si="0"/>
        <v>0</v>
      </c>
    </row>
    <row r="46" spans="1:14" ht="12.75" customHeight="1">
      <c r="A46" s="533"/>
      <c r="B46" s="541">
        <v>2</v>
      </c>
      <c r="C46" s="112" t="s">
        <v>978</v>
      </c>
      <c r="D46" s="577"/>
      <c r="E46" s="518"/>
      <c r="F46" s="466"/>
      <c r="G46" s="519"/>
      <c r="H46" s="520"/>
      <c r="I46" s="519"/>
      <c r="J46" s="519"/>
      <c r="K46" s="519"/>
      <c r="L46" s="521"/>
      <c r="M46" s="522"/>
      <c r="N46" s="470">
        <f t="shared" si="0"/>
        <v>0</v>
      </c>
    </row>
    <row r="47" spans="1:14" ht="12.75" customHeight="1">
      <c r="A47" s="533"/>
      <c r="B47" s="541">
        <v>9</v>
      </c>
      <c r="C47" s="578" t="s">
        <v>311</v>
      </c>
      <c r="D47" s="506"/>
      <c r="E47" s="507"/>
      <c r="F47" s="508"/>
      <c r="G47" s="509"/>
      <c r="H47" s="510"/>
      <c r="I47" s="509"/>
      <c r="J47" s="509"/>
      <c r="K47" s="509"/>
      <c r="L47" s="511"/>
      <c r="M47" s="512"/>
      <c r="N47" s="513">
        <f t="shared" si="0"/>
        <v>0</v>
      </c>
    </row>
    <row r="48" spans="1:14" ht="15" customHeight="1" thickBot="1">
      <c r="A48" s="484">
        <v>8233</v>
      </c>
      <c r="B48" s="579" t="s">
        <v>941</v>
      </c>
      <c r="C48" s="580" t="s">
        <v>61</v>
      </c>
      <c r="D48" s="526"/>
      <c r="E48" s="527">
        <f>SUM(E45:E47)</f>
        <v>0</v>
      </c>
      <c r="F48" s="529">
        <f aca="true" t="shared" si="8" ref="F48:M48">SUM(F45:F47)</f>
        <v>0</v>
      </c>
      <c r="G48" s="529">
        <f t="shared" si="8"/>
        <v>0</v>
      </c>
      <c r="H48" s="530">
        <f t="shared" si="8"/>
        <v>0</v>
      </c>
      <c r="I48" s="529">
        <f t="shared" si="8"/>
        <v>0</v>
      </c>
      <c r="J48" s="529">
        <f t="shared" si="8"/>
        <v>0</v>
      </c>
      <c r="K48" s="529">
        <f t="shared" si="8"/>
        <v>0</v>
      </c>
      <c r="L48" s="531">
        <f t="shared" si="8"/>
        <v>0</v>
      </c>
      <c r="M48" s="532">
        <f t="shared" si="8"/>
        <v>0</v>
      </c>
      <c r="N48" s="581">
        <f t="shared" si="0"/>
        <v>0</v>
      </c>
    </row>
    <row r="49" spans="1:14" ht="15.75" thickBot="1">
      <c r="A49" s="582">
        <v>823</v>
      </c>
      <c r="B49" s="583" t="s">
        <v>941</v>
      </c>
      <c r="C49" s="584" t="s">
        <v>62</v>
      </c>
      <c r="D49" s="585"/>
      <c r="E49" s="569">
        <f>SUM(E48,E44,E43,E42,E41)</f>
        <v>0</v>
      </c>
      <c r="F49" s="586">
        <f aca="true" t="shared" si="9" ref="F49:M49">SUM(F48,F44,F43,F42,F41)</f>
        <v>0</v>
      </c>
      <c r="G49" s="586">
        <f t="shared" si="9"/>
        <v>0</v>
      </c>
      <c r="H49" s="587">
        <f t="shared" si="9"/>
        <v>0</v>
      </c>
      <c r="I49" s="586">
        <f t="shared" si="9"/>
        <v>0</v>
      </c>
      <c r="J49" s="586">
        <f t="shared" si="9"/>
        <v>0</v>
      </c>
      <c r="K49" s="586">
        <f t="shared" si="9"/>
        <v>0</v>
      </c>
      <c r="L49" s="588">
        <f t="shared" si="9"/>
        <v>0</v>
      </c>
      <c r="M49" s="589">
        <f t="shared" si="9"/>
        <v>0</v>
      </c>
      <c r="N49" s="574">
        <f t="shared" si="0"/>
        <v>0</v>
      </c>
    </row>
    <row r="50" spans="1:14" ht="6.75" customHeight="1" thickBot="1">
      <c r="A50" s="590"/>
      <c r="B50" s="590"/>
      <c r="C50" s="591"/>
      <c r="D50" s="591"/>
      <c r="E50" s="592"/>
      <c r="F50" s="593"/>
      <c r="G50" s="593"/>
      <c r="H50" s="594"/>
      <c r="I50" s="593"/>
      <c r="J50" s="593"/>
      <c r="K50" s="593"/>
      <c r="L50" s="593"/>
      <c r="M50" s="593"/>
      <c r="N50" s="595">
        <f t="shared" si="0"/>
        <v>0</v>
      </c>
    </row>
    <row r="51" spans="1:14" ht="15" customHeight="1">
      <c r="A51" s="484">
        <v>8241</v>
      </c>
      <c r="B51" s="504"/>
      <c r="C51" s="505" t="s">
        <v>980</v>
      </c>
      <c r="D51" s="506"/>
      <c r="E51" s="511"/>
      <c r="F51" s="508"/>
      <c r="G51" s="509"/>
      <c r="H51" s="510"/>
      <c r="I51" s="509"/>
      <c r="J51" s="509"/>
      <c r="K51" s="509"/>
      <c r="L51" s="511"/>
      <c r="M51" s="512"/>
      <c r="N51" s="596">
        <f t="shared" si="0"/>
        <v>0</v>
      </c>
    </row>
    <row r="52" spans="1:14" ht="15" customHeight="1">
      <c r="A52" s="484">
        <v>8242</v>
      </c>
      <c r="B52" s="504"/>
      <c r="C52" s="505" t="s">
        <v>63</v>
      </c>
      <c r="D52" s="506"/>
      <c r="E52" s="511"/>
      <c r="F52" s="508"/>
      <c r="G52" s="509"/>
      <c r="H52" s="510"/>
      <c r="I52" s="509"/>
      <c r="J52" s="509"/>
      <c r="K52" s="509"/>
      <c r="L52" s="511"/>
      <c r="M52" s="512"/>
      <c r="N52" s="513">
        <f t="shared" si="0"/>
        <v>0</v>
      </c>
    </row>
    <row r="53" spans="1:14" ht="12.75" customHeight="1">
      <c r="A53" s="533">
        <v>8243</v>
      </c>
      <c r="B53" s="597">
        <v>1</v>
      </c>
      <c r="C53" s="151" t="s">
        <v>982</v>
      </c>
      <c r="D53" s="517"/>
      <c r="E53" s="521"/>
      <c r="F53" s="466"/>
      <c r="G53" s="519"/>
      <c r="H53" s="520"/>
      <c r="I53" s="519"/>
      <c r="J53" s="519"/>
      <c r="K53" s="519"/>
      <c r="L53" s="521"/>
      <c r="M53" s="522"/>
      <c r="N53" s="470">
        <f t="shared" si="0"/>
        <v>0</v>
      </c>
    </row>
    <row r="54" spans="1:14" ht="12.75" customHeight="1">
      <c r="A54" s="533"/>
      <c r="B54" s="597">
        <v>9</v>
      </c>
      <c r="C54" s="152" t="s">
        <v>64</v>
      </c>
      <c r="D54" s="506"/>
      <c r="E54" s="511"/>
      <c r="F54" s="508"/>
      <c r="G54" s="509"/>
      <c r="H54" s="510"/>
      <c r="I54" s="509"/>
      <c r="J54" s="509"/>
      <c r="K54" s="509"/>
      <c r="L54" s="511"/>
      <c r="M54" s="512"/>
      <c r="N54" s="513">
        <f t="shared" si="0"/>
        <v>0</v>
      </c>
    </row>
    <row r="55" spans="1:14" ht="15" customHeight="1">
      <c r="A55" s="484">
        <v>8243</v>
      </c>
      <c r="B55" s="524" t="s">
        <v>941</v>
      </c>
      <c r="C55" s="598" t="s">
        <v>65</v>
      </c>
      <c r="D55" s="599"/>
      <c r="E55" s="600">
        <f>SUM(E53:E54)</f>
        <v>0</v>
      </c>
      <c r="F55" s="601">
        <f aca="true" t="shared" si="10" ref="F55:M55">SUM(F53:F54)</f>
        <v>0</v>
      </c>
      <c r="G55" s="601">
        <f t="shared" si="10"/>
        <v>0</v>
      </c>
      <c r="H55" s="602">
        <f t="shared" si="10"/>
        <v>0</v>
      </c>
      <c r="I55" s="601">
        <f t="shared" si="10"/>
        <v>0</v>
      </c>
      <c r="J55" s="601">
        <f t="shared" si="10"/>
        <v>0</v>
      </c>
      <c r="K55" s="601">
        <f t="shared" si="10"/>
        <v>0</v>
      </c>
      <c r="L55" s="600">
        <f t="shared" si="10"/>
        <v>0</v>
      </c>
      <c r="M55" s="603">
        <f t="shared" si="10"/>
        <v>0</v>
      </c>
      <c r="N55" s="581">
        <f t="shared" si="0"/>
        <v>0</v>
      </c>
    </row>
    <row r="56" spans="1:14" ht="12.75" customHeight="1">
      <c r="A56" s="491">
        <v>8244</v>
      </c>
      <c r="B56" s="114">
        <v>1</v>
      </c>
      <c r="C56" s="78" t="s">
        <v>247</v>
      </c>
      <c r="D56" s="154"/>
      <c r="E56" s="604"/>
      <c r="F56" s="605"/>
      <c r="G56" s="605"/>
      <c r="H56" s="606"/>
      <c r="I56" s="605"/>
      <c r="J56" s="605"/>
      <c r="K56" s="605"/>
      <c r="L56" s="607"/>
      <c r="M56" s="608"/>
      <c r="N56" s="659">
        <f t="shared" si="0"/>
        <v>0</v>
      </c>
    </row>
    <row r="57" spans="1:14" ht="12.75" customHeight="1">
      <c r="A57" s="491"/>
      <c r="B57" s="114">
        <v>2</v>
      </c>
      <c r="C57" s="78" t="s">
        <v>248</v>
      </c>
      <c r="D57" s="154"/>
      <c r="E57" s="604"/>
      <c r="F57" s="605"/>
      <c r="G57" s="605"/>
      <c r="H57" s="606"/>
      <c r="I57" s="605"/>
      <c r="J57" s="605"/>
      <c r="K57" s="605"/>
      <c r="L57" s="607"/>
      <c r="M57" s="608"/>
      <c r="N57" s="660">
        <f t="shared" si="0"/>
        <v>0</v>
      </c>
    </row>
    <row r="58" spans="1:14" ht="12.75" customHeight="1">
      <c r="A58" s="491"/>
      <c r="B58" s="114">
        <v>3</v>
      </c>
      <c r="C58" s="78" t="s">
        <v>249</v>
      </c>
      <c r="D58" s="154"/>
      <c r="E58" s="604"/>
      <c r="F58" s="605"/>
      <c r="G58" s="605"/>
      <c r="H58" s="606"/>
      <c r="I58" s="605"/>
      <c r="J58" s="605"/>
      <c r="K58" s="605"/>
      <c r="L58" s="607"/>
      <c r="M58" s="608"/>
      <c r="N58" s="660">
        <f t="shared" si="0"/>
        <v>0</v>
      </c>
    </row>
    <row r="59" spans="1:14" ht="12.75" customHeight="1">
      <c r="A59" s="495"/>
      <c r="B59" s="114">
        <v>4</v>
      </c>
      <c r="C59" s="78" t="s">
        <v>250</v>
      </c>
      <c r="D59" s="154"/>
      <c r="E59" s="604"/>
      <c r="F59" s="605"/>
      <c r="G59" s="605"/>
      <c r="H59" s="606"/>
      <c r="I59" s="605"/>
      <c r="J59" s="605"/>
      <c r="K59" s="605"/>
      <c r="L59" s="607"/>
      <c r="M59" s="608"/>
      <c r="N59" s="581">
        <f t="shared" si="0"/>
        <v>0</v>
      </c>
    </row>
    <row r="60" spans="1:14" ht="15" customHeight="1">
      <c r="A60" s="484">
        <v>8244</v>
      </c>
      <c r="B60" s="116" t="s">
        <v>941</v>
      </c>
      <c r="C60" s="149" t="s">
        <v>6</v>
      </c>
      <c r="D60" s="153"/>
      <c r="E60" s="609">
        <f>SUM(E56:E59)</f>
        <v>0</v>
      </c>
      <c r="F60" s="610">
        <f aca="true" t="shared" si="11" ref="F60:M60">SUM(F56:F59)</f>
        <v>0</v>
      </c>
      <c r="G60" s="610">
        <f t="shared" si="11"/>
        <v>0</v>
      </c>
      <c r="H60" s="611">
        <f t="shared" si="11"/>
        <v>0</v>
      </c>
      <c r="I60" s="610">
        <f t="shared" si="11"/>
        <v>0</v>
      </c>
      <c r="J60" s="610">
        <f t="shared" si="11"/>
        <v>0</v>
      </c>
      <c r="K60" s="610">
        <f t="shared" si="11"/>
        <v>0</v>
      </c>
      <c r="L60" s="612">
        <f t="shared" si="11"/>
        <v>0</v>
      </c>
      <c r="M60" s="613">
        <f t="shared" si="11"/>
        <v>0</v>
      </c>
      <c r="N60" s="513">
        <f t="shared" si="0"/>
        <v>0</v>
      </c>
    </row>
    <row r="61" spans="1:14" ht="12.75" customHeight="1">
      <c r="A61" s="491">
        <v>8245</v>
      </c>
      <c r="B61" s="114">
        <v>1</v>
      </c>
      <c r="C61" s="108" t="s">
        <v>421</v>
      </c>
      <c r="D61" s="154"/>
      <c r="E61" s="604"/>
      <c r="F61" s="605"/>
      <c r="G61" s="605"/>
      <c r="H61" s="606"/>
      <c r="I61" s="605"/>
      <c r="J61" s="605"/>
      <c r="K61" s="605"/>
      <c r="L61" s="607"/>
      <c r="M61" s="608"/>
      <c r="N61" s="470">
        <f t="shared" si="0"/>
        <v>0</v>
      </c>
    </row>
    <row r="62" spans="1:14" ht="12.75" customHeight="1">
      <c r="A62" s="491"/>
      <c r="B62" s="114">
        <v>2</v>
      </c>
      <c r="C62" s="78" t="s">
        <v>251</v>
      </c>
      <c r="D62" s="154"/>
      <c r="E62" s="604"/>
      <c r="F62" s="605"/>
      <c r="G62" s="605"/>
      <c r="H62" s="606"/>
      <c r="I62" s="605"/>
      <c r="J62" s="605"/>
      <c r="K62" s="605"/>
      <c r="L62" s="607"/>
      <c r="M62" s="608"/>
      <c r="N62" s="660">
        <f t="shared" si="0"/>
        <v>0</v>
      </c>
    </row>
    <row r="63" spans="1:14" ht="12.75" customHeight="1">
      <c r="A63" s="491"/>
      <c r="B63" s="114">
        <v>3</v>
      </c>
      <c r="C63" s="78" t="s">
        <v>8</v>
      </c>
      <c r="D63" s="154"/>
      <c r="E63" s="604"/>
      <c r="F63" s="605"/>
      <c r="G63" s="605"/>
      <c r="H63" s="606"/>
      <c r="I63" s="605"/>
      <c r="J63" s="605"/>
      <c r="K63" s="605"/>
      <c r="L63" s="607"/>
      <c r="M63" s="608"/>
      <c r="N63" s="660">
        <f t="shared" si="0"/>
        <v>0</v>
      </c>
    </row>
    <row r="64" spans="1:14" ht="12.75" customHeight="1">
      <c r="A64" s="495"/>
      <c r="B64" s="114">
        <v>4</v>
      </c>
      <c r="C64" s="78" t="s">
        <v>253</v>
      </c>
      <c r="D64" s="154"/>
      <c r="E64" s="604"/>
      <c r="F64" s="605"/>
      <c r="G64" s="605"/>
      <c r="H64" s="606"/>
      <c r="I64" s="605"/>
      <c r="J64" s="605"/>
      <c r="K64" s="605"/>
      <c r="L64" s="607"/>
      <c r="M64" s="608"/>
      <c r="N64" s="513">
        <f t="shared" si="0"/>
        <v>0</v>
      </c>
    </row>
    <row r="65" spans="1:14" ht="15" customHeight="1">
      <c r="A65" s="484">
        <v>8245</v>
      </c>
      <c r="B65" s="116" t="s">
        <v>941</v>
      </c>
      <c r="C65" s="614" t="s">
        <v>66</v>
      </c>
      <c r="D65" s="153"/>
      <c r="E65" s="609">
        <f>SUM(E61:E64)</f>
        <v>0</v>
      </c>
      <c r="F65" s="610">
        <f aca="true" t="shared" si="12" ref="F65:M65">SUM(F61:F64)</f>
        <v>0</v>
      </c>
      <c r="G65" s="610">
        <f t="shared" si="12"/>
        <v>0</v>
      </c>
      <c r="H65" s="611">
        <f t="shared" si="12"/>
        <v>0</v>
      </c>
      <c r="I65" s="610">
        <f t="shared" si="12"/>
        <v>0</v>
      </c>
      <c r="J65" s="610">
        <f t="shared" si="12"/>
        <v>0</v>
      </c>
      <c r="K65" s="610">
        <f t="shared" si="12"/>
        <v>0</v>
      </c>
      <c r="L65" s="612">
        <f t="shared" si="12"/>
        <v>0</v>
      </c>
      <c r="M65" s="613">
        <f t="shared" si="12"/>
        <v>0</v>
      </c>
      <c r="N65" s="513">
        <f t="shared" si="0"/>
        <v>0</v>
      </c>
    </row>
    <row r="66" spans="1:14" ht="12.75" customHeight="1">
      <c r="A66" s="615">
        <v>8247</v>
      </c>
      <c r="B66" s="114">
        <v>1</v>
      </c>
      <c r="C66" s="108" t="s">
        <v>185</v>
      </c>
      <c r="D66" s="156"/>
      <c r="E66" s="604"/>
      <c r="F66" s="605"/>
      <c r="G66" s="605"/>
      <c r="H66" s="606"/>
      <c r="I66" s="605"/>
      <c r="J66" s="605"/>
      <c r="K66" s="605"/>
      <c r="L66" s="607"/>
      <c r="M66" s="616"/>
      <c r="N66" s="617">
        <f t="shared" si="0"/>
        <v>0</v>
      </c>
    </row>
    <row r="67" spans="1:14" ht="12.75" customHeight="1">
      <c r="A67" s="139"/>
      <c r="B67" s="114">
        <v>2</v>
      </c>
      <c r="C67" s="112" t="s">
        <v>497</v>
      </c>
      <c r="D67" s="154"/>
      <c r="E67" s="604"/>
      <c r="F67" s="605"/>
      <c r="G67" s="605"/>
      <c r="H67" s="606"/>
      <c r="I67" s="605"/>
      <c r="J67" s="605"/>
      <c r="K67" s="605"/>
      <c r="L67" s="607"/>
      <c r="M67" s="608"/>
      <c r="N67" s="617">
        <f t="shared" si="0"/>
        <v>0</v>
      </c>
    </row>
    <row r="68" spans="1:14" ht="12.75" customHeight="1">
      <c r="A68" s="139"/>
      <c r="B68" s="114">
        <v>3</v>
      </c>
      <c r="C68" s="112" t="s">
        <v>498</v>
      </c>
      <c r="D68" s="154"/>
      <c r="E68" s="604"/>
      <c r="F68" s="605"/>
      <c r="G68" s="605"/>
      <c r="H68" s="606"/>
      <c r="I68" s="605"/>
      <c r="J68" s="605"/>
      <c r="K68" s="605"/>
      <c r="L68" s="607"/>
      <c r="M68" s="608"/>
      <c r="N68" s="617">
        <f t="shared" si="0"/>
        <v>0</v>
      </c>
    </row>
    <row r="69" spans="1:14" ht="12.75" customHeight="1">
      <c r="A69" s="139"/>
      <c r="B69" s="114">
        <v>9</v>
      </c>
      <c r="C69" s="126" t="s">
        <v>10</v>
      </c>
      <c r="D69" s="157"/>
      <c r="E69" s="618"/>
      <c r="F69" s="619"/>
      <c r="G69" s="619"/>
      <c r="H69" s="620"/>
      <c r="I69" s="619"/>
      <c r="J69" s="619"/>
      <c r="K69" s="619"/>
      <c r="L69" s="621"/>
      <c r="M69" s="622"/>
      <c r="N69" s="338">
        <f t="shared" si="0"/>
        <v>0</v>
      </c>
    </row>
    <row r="70" spans="1:14" ht="15" customHeight="1">
      <c r="A70" s="623">
        <v>8247</v>
      </c>
      <c r="B70" s="116" t="s">
        <v>941</v>
      </c>
      <c r="C70" s="117" t="s">
        <v>11</v>
      </c>
      <c r="D70" s="153"/>
      <c r="E70" s="624">
        <f>SUM(E66:E69)</f>
        <v>0</v>
      </c>
      <c r="F70" s="625">
        <f aca="true" t="shared" si="13" ref="F70:M70">SUM(F66:F69)</f>
        <v>0</v>
      </c>
      <c r="G70" s="625">
        <f t="shared" si="13"/>
        <v>0</v>
      </c>
      <c r="H70" s="626">
        <f t="shared" si="13"/>
        <v>0</v>
      </c>
      <c r="I70" s="625">
        <f t="shared" si="13"/>
        <v>0</v>
      </c>
      <c r="J70" s="625">
        <f t="shared" si="13"/>
        <v>0</v>
      </c>
      <c r="K70" s="625">
        <f t="shared" si="13"/>
        <v>0</v>
      </c>
      <c r="L70" s="627">
        <f t="shared" si="13"/>
        <v>0</v>
      </c>
      <c r="M70" s="613">
        <f t="shared" si="13"/>
        <v>0</v>
      </c>
      <c r="N70" s="338">
        <f t="shared" si="0"/>
        <v>0</v>
      </c>
    </row>
    <row r="71" spans="1:14" ht="12.75" customHeight="1">
      <c r="A71" s="628">
        <v>8248</v>
      </c>
      <c r="B71" s="159">
        <v>1</v>
      </c>
      <c r="C71" s="108" t="s">
        <v>12</v>
      </c>
      <c r="D71" s="156"/>
      <c r="E71" s="604"/>
      <c r="F71" s="605"/>
      <c r="G71" s="605"/>
      <c r="H71" s="606"/>
      <c r="I71" s="605"/>
      <c r="J71" s="605"/>
      <c r="K71" s="605"/>
      <c r="L71" s="607"/>
      <c r="M71" s="616"/>
      <c r="N71" s="617">
        <f t="shared" si="0"/>
        <v>0</v>
      </c>
    </row>
    <row r="72" spans="1:14" ht="12.75" customHeight="1">
      <c r="A72" s="629"/>
      <c r="B72" s="159">
        <v>2</v>
      </c>
      <c r="C72" s="112" t="s">
        <v>13</v>
      </c>
      <c r="D72" s="154"/>
      <c r="E72" s="604"/>
      <c r="F72" s="605"/>
      <c r="G72" s="605"/>
      <c r="H72" s="606"/>
      <c r="I72" s="605"/>
      <c r="J72" s="605"/>
      <c r="K72" s="605"/>
      <c r="L72" s="607"/>
      <c r="M72" s="608"/>
      <c r="N72" s="617">
        <f t="shared" si="0"/>
        <v>0</v>
      </c>
    </row>
    <row r="73" spans="1:14" ht="12.75" customHeight="1">
      <c r="A73" s="629"/>
      <c r="B73" s="159">
        <v>3</v>
      </c>
      <c r="C73" s="112" t="s">
        <v>14</v>
      </c>
      <c r="D73" s="154"/>
      <c r="E73" s="604"/>
      <c r="F73" s="605"/>
      <c r="G73" s="605"/>
      <c r="H73" s="606"/>
      <c r="I73" s="605"/>
      <c r="J73" s="605"/>
      <c r="K73" s="605"/>
      <c r="L73" s="607"/>
      <c r="M73" s="608"/>
      <c r="N73" s="617">
        <f t="shared" si="0"/>
        <v>0</v>
      </c>
    </row>
    <row r="74" spans="1:14" ht="15" customHeight="1">
      <c r="A74" s="623">
        <v>8248</v>
      </c>
      <c r="B74" s="160" t="s">
        <v>941</v>
      </c>
      <c r="C74" s="117" t="s">
        <v>15</v>
      </c>
      <c r="D74" s="118"/>
      <c r="E74" s="630">
        <f>SUM(E71:E73)</f>
        <v>0</v>
      </c>
      <c r="F74" s="341">
        <f aca="true" t="shared" si="14" ref="F74:M74">SUM(F71:F73)</f>
        <v>0</v>
      </c>
      <c r="G74" s="341">
        <f t="shared" si="14"/>
        <v>0</v>
      </c>
      <c r="H74" s="490">
        <f t="shared" si="14"/>
        <v>0</v>
      </c>
      <c r="I74" s="341">
        <f t="shared" si="14"/>
        <v>0</v>
      </c>
      <c r="J74" s="341">
        <f t="shared" si="14"/>
        <v>0</v>
      </c>
      <c r="K74" s="341">
        <f t="shared" si="14"/>
        <v>0</v>
      </c>
      <c r="L74" s="343">
        <f t="shared" si="14"/>
        <v>0</v>
      </c>
      <c r="M74" s="411">
        <f t="shared" si="14"/>
        <v>0</v>
      </c>
      <c r="N74" s="412">
        <f t="shared" si="0"/>
        <v>0</v>
      </c>
    </row>
    <row r="75" spans="1:14" ht="12.75" customHeight="1">
      <c r="A75" s="631">
        <v>8249</v>
      </c>
      <c r="B75" s="107">
        <v>1</v>
      </c>
      <c r="C75" s="108" t="s">
        <v>16</v>
      </c>
      <c r="D75" s="109"/>
      <c r="E75" s="632"/>
      <c r="F75" s="323"/>
      <c r="G75" s="323"/>
      <c r="H75" s="482"/>
      <c r="I75" s="323"/>
      <c r="J75" s="323"/>
      <c r="K75" s="323"/>
      <c r="L75" s="325"/>
      <c r="M75" s="384"/>
      <c r="N75" s="617">
        <f t="shared" si="0"/>
        <v>0</v>
      </c>
    </row>
    <row r="76" spans="1:14" ht="12.75" customHeight="1">
      <c r="A76" s="615"/>
      <c r="B76" s="111">
        <v>2</v>
      </c>
      <c r="C76" s="112" t="s">
        <v>17</v>
      </c>
      <c r="D76" s="113"/>
      <c r="E76" s="632"/>
      <c r="F76" s="323"/>
      <c r="G76" s="323"/>
      <c r="H76" s="482"/>
      <c r="I76" s="323"/>
      <c r="J76" s="323"/>
      <c r="K76" s="323"/>
      <c r="L76" s="325"/>
      <c r="M76" s="413"/>
      <c r="N76" s="617">
        <f t="shared" si="0"/>
        <v>0</v>
      </c>
    </row>
    <row r="77" spans="1:14" ht="12.75" customHeight="1">
      <c r="A77" s="615"/>
      <c r="B77" s="111">
        <v>9</v>
      </c>
      <c r="C77" s="126" t="s">
        <v>342</v>
      </c>
      <c r="D77" s="130"/>
      <c r="E77" s="633"/>
      <c r="F77" s="328"/>
      <c r="G77" s="328"/>
      <c r="H77" s="500"/>
      <c r="I77" s="328"/>
      <c r="J77" s="328"/>
      <c r="K77" s="328"/>
      <c r="L77" s="330"/>
      <c r="M77" s="386"/>
      <c r="N77" s="338">
        <f t="shared" si="0"/>
        <v>0</v>
      </c>
    </row>
    <row r="78" spans="1:14" ht="15" customHeight="1">
      <c r="A78" s="623">
        <v>8249</v>
      </c>
      <c r="B78" s="116" t="s">
        <v>941</v>
      </c>
      <c r="C78" s="120" t="s">
        <v>343</v>
      </c>
      <c r="D78" s="142"/>
      <c r="E78" s="336">
        <f>SUM(E75:E77)</f>
        <v>0</v>
      </c>
      <c r="F78" s="334">
        <f aca="true" t="shared" si="15" ref="F78:M78">SUM(F75:F77)</f>
        <v>0</v>
      </c>
      <c r="G78" s="334">
        <f t="shared" si="15"/>
        <v>0</v>
      </c>
      <c r="H78" s="634">
        <f t="shared" si="15"/>
        <v>0</v>
      </c>
      <c r="I78" s="334">
        <f t="shared" si="15"/>
        <v>0</v>
      </c>
      <c r="J78" s="334">
        <f t="shared" si="15"/>
        <v>0</v>
      </c>
      <c r="K78" s="334">
        <f t="shared" si="15"/>
        <v>0</v>
      </c>
      <c r="L78" s="336">
        <f t="shared" si="15"/>
        <v>0</v>
      </c>
      <c r="M78" s="337">
        <f t="shared" si="15"/>
        <v>0</v>
      </c>
      <c r="N78" s="338">
        <f t="shared" si="0"/>
        <v>0</v>
      </c>
    </row>
    <row r="79" spans="1:14" ht="12.75" customHeight="1">
      <c r="A79" s="615">
        <v>8251</v>
      </c>
      <c r="B79" s="114">
        <v>1</v>
      </c>
      <c r="C79" s="108" t="s">
        <v>18</v>
      </c>
      <c r="D79" s="156"/>
      <c r="E79" s="604"/>
      <c r="F79" s="605"/>
      <c r="G79" s="605"/>
      <c r="H79" s="606"/>
      <c r="I79" s="605"/>
      <c r="J79" s="605"/>
      <c r="K79" s="605"/>
      <c r="L79" s="607"/>
      <c r="M79" s="616"/>
      <c r="N79" s="617">
        <f aca="true" t="shared" si="16" ref="N79:N90">SUM(E79:M79)-H79</f>
        <v>0</v>
      </c>
    </row>
    <row r="80" spans="1:14" ht="12.75" customHeight="1">
      <c r="A80" s="629"/>
      <c r="B80" s="114">
        <v>2</v>
      </c>
      <c r="C80" s="112" t="s">
        <v>19</v>
      </c>
      <c r="D80" s="154"/>
      <c r="E80" s="604"/>
      <c r="F80" s="605"/>
      <c r="G80" s="605"/>
      <c r="H80" s="606"/>
      <c r="I80" s="605"/>
      <c r="J80" s="605"/>
      <c r="K80" s="605"/>
      <c r="L80" s="607"/>
      <c r="M80" s="608"/>
      <c r="N80" s="617">
        <f t="shared" si="16"/>
        <v>0</v>
      </c>
    </row>
    <row r="81" spans="1:14" ht="12.75" customHeight="1">
      <c r="A81" s="629"/>
      <c r="B81" s="114">
        <v>3</v>
      </c>
      <c r="C81" s="112" t="s">
        <v>20</v>
      </c>
      <c r="D81" s="154"/>
      <c r="E81" s="604"/>
      <c r="F81" s="605"/>
      <c r="G81" s="605"/>
      <c r="H81" s="606"/>
      <c r="I81" s="605"/>
      <c r="J81" s="605"/>
      <c r="K81" s="605"/>
      <c r="L81" s="607"/>
      <c r="M81" s="608"/>
      <c r="N81" s="617">
        <f t="shared" si="16"/>
        <v>0</v>
      </c>
    </row>
    <row r="82" spans="1:14" ht="12.75" customHeight="1">
      <c r="A82" s="629"/>
      <c r="B82" s="114">
        <v>4</v>
      </c>
      <c r="C82" s="161" t="s">
        <v>21</v>
      </c>
      <c r="D82" s="154"/>
      <c r="E82" s="604"/>
      <c r="F82" s="605"/>
      <c r="G82" s="605"/>
      <c r="H82" s="606"/>
      <c r="I82" s="605"/>
      <c r="J82" s="605"/>
      <c r="K82" s="605"/>
      <c r="L82" s="607"/>
      <c r="M82" s="608"/>
      <c r="N82" s="617">
        <f t="shared" si="16"/>
        <v>0</v>
      </c>
    </row>
    <row r="83" spans="1:14" ht="12.75" customHeight="1">
      <c r="A83" s="629"/>
      <c r="B83" s="114">
        <v>5</v>
      </c>
      <c r="C83" s="161" t="s">
        <v>22</v>
      </c>
      <c r="D83" s="154"/>
      <c r="E83" s="604"/>
      <c r="F83" s="605"/>
      <c r="G83" s="605"/>
      <c r="H83" s="606"/>
      <c r="I83" s="605"/>
      <c r="J83" s="605"/>
      <c r="K83" s="605"/>
      <c r="L83" s="607"/>
      <c r="M83" s="608"/>
      <c r="N83" s="617">
        <f t="shared" si="16"/>
        <v>0</v>
      </c>
    </row>
    <row r="84" spans="1:14" ht="12.75" customHeight="1">
      <c r="A84" s="629"/>
      <c r="B84" s="114">
        <v>9</v>
      </c>
      <c r="C84" s="126" t="s">
        <v>23</v>
      </c>
      <c r="D84" s="162"/>
      <c r="E84" s="618"/>
      <c r="F84" s="619"/>
      <c r="G84" s="619"/>
      <c r="H84" s="620"/>
      <c r="I84" s="619"/>
      <c r="J84" s="619"/>
      <c r="K84" s="619"/>
      <c r="L84" s="621"/>
      <c r="M84" s="622"/>
      <c r="N84" s="338">
        <f t="shared" si="16"/>
        <v>0</v>
      </c>
    </row>
    <row r="85" spans="1:14" ht="15" customHeight="1">
      <c r="A85" s="623">
        <v>8251</v>
      </c>
      <c r="B85" s="116" t="s">
        <v>941</v>
      </c>
      <c r="C85" s="120" t="s">
        <v>24</v>
      </c>
      <c r="D85" s="155"/>
      <c r="E85" s="624">
        <f>SUM(E79:E84)</f>
        <v>0</v>
      </c>
      <c r="F85" s="625">
        <f aca="true" t="shared" si="17" ref="F85:M85">SUM(F79:F84)</f>
        <v>0</v>
      </c>
      <c r="G85" s="625">
        <f t="shared" si="17"/>
        <v>0</v>
      </c>
      <c r="H85" s="626">
        <f t="shared" si="17"/>
        <v>0</v>
      </c>
      <c r="I85" s="625">
        <f t="shared" si="17"/>
        <v>0</v>
      </c>
      <c r="J85" s="625">
        <f t="shared" si="17"/>
        <v>0</v>
      </c>
      <c r="K85" s="625">
        <f t="shared" si="17"/>
        <v>0</v>
      </c>
      <c r="L85" s="627">
        <f t="shared" si="17"/>
        <v>0</v>
      </c>
      <c r="M85" s="613">
        <f t="shared" si="17"/>
        <v>0</v>
      </c>
      <c r="N85" s="338">
        <f t="shared" si="16"/>
        <v>0</v>
      </c>
    </row>
    <row r="86" spans="1:14" ht="12.75" customHeight="1">
      <c r="A86" s="615">
        <v>8252</v>
      </c>
      <c r="B86" s="114">
        <v>1</v>
      </c>
      <c r="C86" s="108" t="s">
        <v>25</v>
      </c>
      <c r="D86" s="156"/>
      <c r="E86" s="604"/>
      <c r="F86" s="605"/>
      <c r="G86" s="605"/>
      <c r="H86" s="606"/>
      <c r="I86" s="605"/>
      <c r="J86" s="605"/>
      <c r="K86" s="605"/>
      <c r="L86" s="607"/>
      <c r="M86" s="616"/>
      <c r="N86" s="617">
        <f t="shared" si="16"/>
        <v>0</v>
      </c>
    </row>
    <row r="87" spans="1:14" ht="12.75" customHeight="1">
      <c r="A87" s="629"/>
      <c r="B87" s="114">
        <v>9</v>
      </c>
      <c r="C87" s="163" t="s">
        <v>26</v>
      </c>
      <c r="D87" s="162"/>
      <c r="E87" s="635"/>
      <c r="F87" s="636"/>
      <c r="G87" s="636"/>
      <c r="H87" s="637"/>
      <c r="I87" s="636"/>
      <c r="J87" s="636"/>
      <c r="K87" s="636"/>
      <c r="L87" s="638"/>
      <c r="M87" s="639"/>
      <c r="N87" s="640">
        <f t="shared" si="16"/>
        <v>0</v>
      </c>
    </row>
    <row r="88" spans="1:14" ht="15" customHeight="1">
      <c r="A88" s="623">
        <v>8252</v>
      </c>
      <c r="B88" s="116" t="s">
        <v>941</v>
      </c>
      <c r="C88" s="117" t="s">
        <v>27</v>
      </c>
      <c r="D88" s="153"/>
      <c r="E88" s="609">
        <f>SUM(E86:E87)</f>
        <v>0</v>
      </c>
      <c r="F88" s="610">
        <f aca="true" t="shared" si="18" ref="F88:M88">SUM(F86:F87)</f>
        <v>0</v>
      </c>
      <c r="G88" s="610">
        <f t="shared" si="18"/>
        <v>0</v>
      </c>
      <c r="H88" s="611">
        <f t="shared" si="18"/>
        <v>0</v>
      </c>
      <c r="I88" s="610">
        <f t="shared" si="18"/>
        <v>0</v>
      </c>
      <c r="J88" s="610">
        <f t="shared" si="18"/>
        <v>0</v>
      </c>
      <c r="K88" s="610">
        <f t="shared" si="18"/>
        <v>0</v>
      </c>
      <c r="L88" s="612">
        <f t="shared" si="18"/>
        <v>0</v>
      </c>
      <c r="M88" s="613">
        <f t="shared" si="18"/>
        <v>0</v>
      </c>
      <c r="N88" s="412">
        <f t="shared" si="16"/>
        <v>0</v>
      </c>
    </row>
    <row r="89" spans="1:14" ht="15" customHeight="1" thickBot="1">
      <c r="A89" s="623">
        <v>8259</v>
      </c>
      <c r="B89" s="116"/>
      <c r="C89" s="117" t="s">
        <v>28</v>
      </c>
      <c r="D89" s="153"/>
      <c r="E89" s="618"/>
      <c r="F89" s="619"/>
      <c r="G89" s="619"/>
      <c r="H89" s="620"/>
      <c r="I89" s="619"/>
      <c r="J89" s="619"/>
      <c r="K89" s="619"/>
      <c r="L89" s="621"/>
      <c r="M89" s="641"/>
      <c r="N89" s="338">
        <f t="shared" si="16"/>
        <v>0</v>
      </c>
    </row>
    <row r="90" spans="1:14" ht="15.75" thickBot="1">
      <c r="A90" s="642">
        <v>829</v>
      </c>
      <c r="B90" s="136" t="s">
        <v>941</v>
      </c>
      <c r="C90" s="145" t="s">
        <v>1022</v>
      </c>
      <c r="D90" s="146"/>
      <c r="E90" s="643">
        <f>SUM(E89,E88,E85,E78,E74,E70,E65,E60,E55,E52,E51)</f>
        <v>0</v>
      </c>
      <c r="F90" s="644">
        <f aca="true" t="shared" si="19" ref="F90:M90">SUM(F89,F88,F85,F78,F74,F70,F65,F60,F55,F52,F51)</f>
        <v>0</v>
      </c>
      <c r="G90" s="644">
        <f t="shared" si="19"/>
        <v>0</v>
      </c>
      <c r="H90" s="645">
        <f t="shared" si="19"/>
        <v>0</v>
      </c>
      <c r="I90" s="644">
        <f t="shared" si="19"/>
        <v>0</v>
      </c>
      <c r="J90" s="644">
        <f t="shared" si="19"/>
        <v>0</v>
      </c>
      <c r="K90" s="644">
        <f t="shared" si="19"/>
        <v>0</v>
      </c>
      <c r="L90" s="643">
        <f t="shared" si="19"/>
        <v>0</v>
      </c>
      <c r="M90" s="646">
        <f t="shared" si="19"/>
        <v>0</v>
      </c>
      <c r="N90" s="647">
        <f t="shared" si="16"/>
        <v>0</v>
      </c>
    </row>
    <row r="91" spans="5:14" ht="34.5" customHeight="1">
      <c r="E91" s="662" t="str">
        <f>IF(ROUND(E90,3)-ROUND(E49,3)=0," ","Chyba bilance")</f>
        <v> </v>
      </c>
      <c r="F91" s="662" t="str">
        <f aca="true" t="shared" si="20" ref="F91:N91">IF(ROUND(F90,3)-ROUND(F49,3)=0," ","Chyba bilance")</f>
        <v> </v>
      </c>
      <c r="G91" s="662" t="str">
        <f t="shared" si="20"/>
        <v> </v>
      </c>
      <c r="H91" s="662" t="str">
        <f t="shared" si="20"/>
        <v> </v>
      </c>
      <c r="I91" s="662" t="str">
        <f t="shared" si="20"/>
        <v> </v>
      </c>
      <c r="J91" s="662" t="str">
        <f t="shared" si="20"/>
        <v> </v>
      </c>
      <c r="K91" s="662" t="str">
        <f t="shared" si="20"/>
        <v> </v>
      </c>
      <c r="L91" s="662" t="str">
        <f t="shared" si="20"/>
        <v> </v>
      </c>
      <c r="M91" s="662" t="str">
        <f t="shared" si="20"/>
        <v> </v>
      </c>
      <c r="N91" s="662" t="str">
        <f t="shared" si="20"/>
        <v> </v>
      </c>
    </row>
    <row r="93" ht="15"/>
    <row r="95" ht="15"/>
    <row r="97" ht="15"/>
    <row r="100" ht="15"/>
  </sheetData>
  <sheetProtection password="CC61" sheet="1" objects="1" scenarios="1"/>
  <mergeCells count="6">
    <mergeCell ref="C6:D6"/>
    <mergeCell ref="A5:I5"/>
    <mergeCell ref="A1:N1"/>
    <mergeCell ref="A3:N3"/>
    <mergeCell ref="M4:N4"/>
    <mergeCell ref="A4:J4"/>
  </mergeCells>
  <printOptions horizontalCentered="1"/>
  <pageMargins left="0.3937007874015748" right="0.35433070866141736" top="0.3937007874015748" bottom="0.3937007874015748" header="0.3937007874015748" footer="0.3937007874015748"/>
  <pageSetup horizontalDpi="300" verticalDpi="300" orientation="portrait" paperSize="9" scale="60" r:id="rId4"/>
  <headerFooter alignWithMargins="0">
    <oddHeader>&amp;RPříloha č.2 vyhlášky  č.40/2001 Sb.</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Iva Hejnyšová</cp:lastModifiedBy>
  <cp:lastPrinted>2004-09-07T13:51:18Z</cp:lastPrinted>
  <dcterms:created xsi:type="dcterms:W3CDTF">2000-01-25T07:36:50Z</dcterms:created>
  <dcterms:modified xsi:type="dcterms:W3CDTF">2004-10-01T11:15:21Z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-1055261255</vt:i4>
  </property>
  <property fmtid="{D5CDD505-2E9C-101B-9397-08002B2CF9AE}" pid="3" name="_EmailSubject">
    <vt:lpwstr/>
  </property>
  <property fmtid="{D5CDD505-2E9C-101B-9397-08002B2CF9AE}" pid="4" name="_AuthorEmail">
    <vt:lpwstr>polsar@kr-kralovehradecky.cz</vt:lpwstr>
  </property>
  <property fmtid="{D5CDD505-2E9C-101B-9397-08002B2CF9AE}" pid="5" name="_AuthorEmailDisplayName">
    <vt:lpwstr>Olšar Petr Mgr.</vt:lpwstr>
  </property>
  <property fmtid="{D5CDD505-2E9C-101B-9397-08002B2CF9AE}" pid="6" name="_ReviewingToolsShownOnce">
    <vt:lpwstr/>
  </property>
</Properties>
</file>