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1445" activeTab="0"/>
  </bookViews>
  <sheets>
    <sheet name="Schválené dotace" sheetId="1" r:id="rId1"/>
  </sheets>
  <definedNames/>
  <calcPr fullCalcOnLoad="1"/>
</workbook>
</file>

<file path=xl/sharedStrings.xml><?xml version="1.0" encoding="utf-8"?>
<sst xmlns="http://schemas.openxmlformats.org/spreadsheetml/2006/main" count="118" uniqueCount="116">
  <si>
    <t>Poř. číslo</t>
  </si>
  <si>
    <t>IČO</t>
  </si>
  <si>
    <t>Název projektu</t>
  </si>
  <si>
    <t>Celkové náklady Kč</t>
  </si>
  <si>
    <t>Požadovaná dotace 
(v Kč)</t>
  </si>
  <si>
    <t>Bodové hodnocení</t>
  </si>
  <si>
    <t>Z toho neinvestice 
(v Kč)</t>
  </si>
  <si>
    <t>x</t>
  </si>
  <si>
    <t>709 48 011</t>
  </si>
  <si>
    <t>Technika pro novobydžovsko 2009</t>
  </si>
  <si>
    <t>674 38 539</t>
  </si>
  <si>
    <t>Pořízení techniky pro obce Broumovska</t>
  </si>
  <si>
    <t>698 60 947</t>
  </si>
  <si>
    <t>Nákup víceúčelové techniky na údržbu veřejných prostranství a zeleně v obcích</t>
  </si>
  <si>
    <t>691 55 950</t>
  </si>
  <si>
    <t>Nákup techniky umožňující údržbu zeleně na návsích</t>
  </si>
  <si>
    <t>709 51 594</t>
  </si>
  <si>
    <t>Ošetřování zeleně v obcích Mikroregionu Hustířanky</t>
  </si>
  <si>
    <t>709 71 358</t>
  </si>
  <si>
    <t>Technika pro údržbu veřejných prostranství a krajiny</t>
  </si>
  <si>
    <t>701 57 898</t>
  </si>
  <si>
    <t>Vybavení svazků základní technikou</t>
  </si>
  <si>
    <t>709 63 274</t>
  </si>
  <si>
    <t>Vybavení mikroregionu Černilovsko základní technikou</t>
  </si>
  <si>
    <t>709 55 280</t>
  </si>
  <si>
    <t>Vybavení Mikroregionu obcí Památkové zóny 1866 základní technikou</t>
  </si>
  <si>
    <t>691 55 372</t>
  </si>
  <si>
    <t>Technika pro údržbu zeleně v regionu Jestřebí hory</t>
  </si>
  <si>
    <t>711 69 431</t>
  </si>
  <si>
    <t>Společná technika Svazku obcí Horní Labe</t>
  </si>
  <si>
    <t>750 17 270</t>
  </si>
  <si>
    <t>Technika pro údržbu DSO Policka 2009</t>
  </si>
  <si>
    <t>708 98 511</t>
  </si>
  <si>
    <t>Vybavení Mikroregionu Třebechovicko základní technikou</t>
  </si>
  <si>
    <t>709 57 606</t>
  </si>
  <si>
    <t>Vybavení Mikroregionu Nechanicko základní technikou</t>
  </si>
  <si>
    <t>712 27 075</t>
  </si>
  <si>
    <t>Vybavení DSO Mariánská zahrada základní technikou</t>
  </si>
  <si>
    <t>712 08 810</t>
  </si>
  <si>
    <t>Vybavení obcí Mikroregionu Rychnovsko základní technikou</t>
  </si>
  <si>
    <t>708 57 113</t>
  </si>
  <si>
    <t>Pořízení zahradní techniky pro zajištění údržby obcí Svazku Dolní Bělá</t>
  </si>
  <si>
    <t>751 26 001</t>
  </si>
  <si>
    <t>Vybavení Novopacka základní technikou</t>
  </si>
  <si>
    <t>788 01 304</t>
  </si>
  <si>
    <t>Nákup drobné techniky na údržbu veřejných prostranství</t>
  </si>
  <si>
    <t>701 57 448</t>
  </si>
  <si>
    <t>Základní technika Cidliny, svazků obcí</t>
  </si>
  <si>
    <t>486 17 334</t>
  </si>
  <si>
    <t>Nákup základní techniky svazku</t>
  </si>
  <si>
    <t>709 69 655</t>
  </si>
  <si>
    <t>Pracovně technické vybavení DSO Bělá</t>
  </si>
  <si>
    <t>701 54 554</t>
  </si>
  <si>
    <t>Vybavení mikroregionu Podchlumí společnou technikou</t>
  </si>
  <si>
    <t>712 07 902</t>
  </si>
  <si>
    <t>Společná technika DSO Region Novoměstsko</t>
  </si>
  <si>
    <t>708 24 789</t>
  </si>
  <si>
    <t>Nákup štěpkovače pro Lázeňský mikroregion</t>
  </si>
  <si>
    <t>711 83 299</t>
  </si>
  <si>
    <t>Základní technika pro obce svazku Orlice</t>
  </si>
  <si>
    <t>709 36 323</t>
  </si>
  <si>
    <t>Základní technika pro svazek obcí Brodec</t>
  </si>
  <si>
    <t>750 84 589</t>
  </si>
  <si>
    <t>Základní technika svazku obcí Obecní voda</t>
  </si>
  <si>
    <t>708 11 849</t>
  </si>
  <si>
    <t>Ochrana majetku a obyvatel v mikroregionu Žacléřsko</t>
  </si>
  <si>
    <t>C E L K E M</t>
  </si>
  <si>
    <t>751 27 156</t>
  </si>
  <si>
    <t>Zvelebujeme krajinu svazku BioTop</t>
  </si>
  <si>
    <t>Zpracovala: Irena Nekovářová</t>
  </si>
  <si>
    <t>V Hradci Králové 1. července 2009</t>
  </si>
  <si>
    <t>Počet obcí 
v mikrore-gionu</t>
  </si>
  <si>
    <t>?</t>
  </si>
  <si>
    <t>Z toho 
investice 
(v Kč)</t>
  </si>
  <si>
    <r>
      <t xml:space="preserve">Neuspokojené žádosti   c e l k e m </t>
    </r>
    <r>
      <rPr>
        <b/>
        <vertAlign val="superscript"/>
        <sz val="12"/>
        <color indexed="8"/>
        <rFont val="Calibri"/>
        <family val="2"/>
      </rPr>
      <t>1)</t>
    </r>
  </si>
  <si>
    <t>Poznámky:</t>
  </si>
  <si>
    <t>1)</t>
  </si>
  <si>
    <t xml:space="preserve">V případě uvolnění dalších finančních prostředků dalším žadatelům  požadovanou částku snížit na 125 000,-- Kč nebo pokud se jedná o částku nižší než 125 000,-- v jimi požadované výši. </t>
  </si>
  <si>
    <r>
      <t xml:space="preserve">Mikroregion Novobydžovsko
</t>
    </r>
    <r>
      <rPr>
        <b/>
        <sz val="11"/>
        <color indexed="10"/>
        <rFont val="Calibri"/>
        <family val="2"/>
      </rPr>
      <t>(4)</t>
    </r>
  </si>
  <si>
    <r>
      <t xml:space="preserve">Dobrovolný svazek obcí "Broumovsko"
</t>
    </r>
    <r>
      <rPr>
        <b/>
        <sz val="11"/>
        <color indexed="10"/>
        <rFont val="Calibri"/>
        <family val="2"/>
      </rPr>
      <t>(11)</t>
    </r>
  </si>
  <si>
    <r>
      <t xml:space="preserve">Svazek obcí 1866
</t>
    </r>
    <r>
      <rPr>
        <b/>
        <sz val="11"/>
        <color indexed="10"/>
        <rFont val="Calibri"/>
        <family val="2"/>
      </rPr>
      <t>(10)</t>
    </r>
  </si>
  <si>
    <r>
      <t xml:space="preserve">Mikroregion Český ráj, dobrovolný svazek obcí
</t>
    </r>
    <r>
      <rPr>
        <b/>
        <sz val="11"/>
        <color indexed="10"/>
        <rFont val="Calibri"/>
        <family val="2"/>
      </rPr>
      <t>(2)</t>
    </r>
  </si>
  <si>
    <r>
      <t xml:space="preserve">Mikroregion Hustířanka
</t>
    </r>
    <r>
      <rPr>
        <b/>
        <sz val="11"/>
        <color indexed="10"/>
        <rFont val="Calibri"/>
        <family val="2"/>
      </rPr>
      <t>(5)</t>
    </r>
  </si>
  <si>
    <r>
      <t xml:space="preserve">Mikroregion urbanická brázda, svazek obcí
</t>
    </r>
    <r>
      <rPr>
        <b/>
        <sz val="11"/>
        <color indexed="10"/>
        <rFont val="Calibri"/>
        <family val="2"/>
      </rPr>
      <t>(15)</t>
    </r>
  </si>
  <si>
    <r>
      <t xml:space="preserve">Krkonoše, svazek měst a obcí
</t>
    </r>
    <r>
      <rPr>
        <b/>
        <sz val="11"/>
        <color indexed="10"/>
        <rFont val="Calibri"/>
        <family val="2"/>
      </rPr>
      <t>(18)</t>
    </r>
  </si>
  <si>
    <r>
      <t xml:space="preserve">Mikroregion Černilovsko
</t>
    </r>
    <r>
      <rPr>
        <b/>
        <sz val="11"/>
        <color indexed="10"/>
        <rFont val="Calibri"/>
        <family val="2"/>
      </rPr>
      <t>(8)</t>
    </r>
  </si>
  <si>
    <r>
      <t xml:space="preserve">Dobrovolný svazek obcí Policka
</t>
    </r>
    <r>
      <rPr>
        <b/>
        <sz val="11"/>
        <color indexed="10"/>
        <rFont val="Calibri"/>
        <family val="2"/>
      </rPr>
      <t>(23)</t>
    </r>
  </si>
  <si>
    <r>
      <t xml:space="preserve">Svazek obcí Horní Labe
</t>
    </r>
    <r>
      <rPr>
        <b/>
        <sz val="11"/>
        <color indexed="10"/>
        <rFont val="Calibri"/>
        <family val="2"/>
      </rPr>
      <t>(21)</t>
    </r>
  </si>
  <si>
    <r>
      <t xml:space="preserve">Mikroregion Třebechovicko
</t>
    </r>
    <r>
      <rPr>
        <b/>
        <sz val="11"/>
        <color indexed="10"/>
        <rFont val="Calibri"/>
        <family val="2"/>
      </rPr>
      <t>(9)</t>
    </r>
  </si>
  <si>
    <r>
      <t xml:space="preserve">Mikroregion Nechanicko
</t>
    </r>
    <r>
      <rPr>
        <b/>
        <sz val="11"/>
        <color indexed="10"/>
        <rFont val="Calibri"/>
        <family val="2"/>
      </rPr>
      <t>(17)</t>
    </r>
  </si>
  <si>
    <r>
      <t xml:space="preserve">Mariánská zahrada, svazek obcí
</t>
    </r>
    <r>
      <rPr>
        <b/>
        <sz val="11"/>
        <color indexed="10"/>
        <rFont val="Calibri"/>
        <family val="2"/>
      </rPr>
      <t>(28)</t>
    </r>
  </si>
  <si>
    <r>
      <t xml:space="preserve">DSO Mikroregion Rychnovsko
</t>
    </r>
    <r>
      <rPr>
        <b/>
        <sz val="11"/>
        <color indexed="10"/>
        <rFont val="Calibri"/>
        <family val="2"/>
      </rPr>
      <t>(30)</t>
    </r>
  </si>
  <si>
    <r>
      <t xml:space="preserve">Svazek obcí Dolní Bělá
</t>
    </r>
    <r>
      <rPr>
        <b/>
        <sz val="11"/>
        <color indexed="10"/>
        <rFont val="Calibri"/>
        <family val="2"/>
      </rPr>
      <t>(13)</t>
    </r>
  </si>
  <si>
    <r>
      <t xml:space="preserve">Novopacko, dobrovolný svazek obcí
</t>
    </r>
    <r>
      <rPr>
        <b/>
        <sz val="11"/>
        <color indexed="10"/>
        <rFont val="Calibri"/>
        <family val="2"/>
      </rPr>
      <t>(1)</t>
    </r>
  </si>
  <si>
    <r>
      <t xml:space="preserve">Mikroregion Tábor, dobrovolný svazek obcí
</t>
    </r>
    <r>
      <rPr>
        <b/>
        <sz val="11"/>
        <color indexed="10"/>
        <rFont val="Calibri"/>
        <family val="2"/>
      </rPr>
      <t>(3)</t>
    </r>
  </si>
  <si>
    <r>
      <t xml:space="preserve">Cidlina, svazek obcí
</t>
    </r>
    <r>
      <rPr>
        <b/>
        <sz val="11"/>
        <color indexed="10"/>
        <rFont val="Calibri"/>
        <family val="2"/>
      </rPr>
      <t>(6)</t>
    </r>
  </si>
  <si>
    <r>
      <t xml:space="preserve">Dobrovolný svazek obcí "Region Orlické hory"
</t>
    </r>
    <r>
      <rPr>
        <b/>
        <sz val="11"/>
        <color indexed="10"/>
        <rFont val="Calibri"/>
        <family val="2"/>
      </rPr>
      <t>(12)</t>
    </r>
  </si>
  <si>
    <r>
      <t xml:space="preserve">DSO Mikroregion Bělá
</t>
    </r>
    <r>
      <rPr>
        <b/>
        <sz val="11"/>
        <color indexed="10"/>
        <rFont val="Calibri"/>
        <family val="2"/>
      </rPr>
      <t>(14)</t>
    </r>
  </si>
  <si>
    <r>
      <t xml:space="preserve">Mikroregion Podchlumí
</t>
    </r>
    <r>
      <rPr>
        <b/>
        <sz val="11"/>
        <color indexed="10"/>
        <rFont val="Calibri"/>
        <family val="2"/>
      </rPr>
      <t>(16)</t>
    </r>
  </si>
  <si>
    <r>
      <t xml:space="preserve">Dobrovolný svazek obcí Region Novoměstsko
</t>
    </r>
    <r>
      <rPr>
        <b/>
        <sz val="11"/>
        <color indexed="10"/>
        <rFont val="Calibri"/>
        <family val="2"/>
      </rPr>
      <t>(20)</t>
    </r>
  </si>
  <si>
    <r>
      <t xml:space="preserve">Lázeňský mikroregion
</t>
    </r>
    <r>
      <rPr>
        <b/>
        <sz val="11"/>
        <color indexed="10"/>
        <rFont val="Calibri"/>
        <family val="2"/>
      </rPr>
      <t>(22)</t>
    </r>
  </si>
  <si>
    <r>
      <t xml:space="preserve">Dobrovolný svazek obcí Orlice
</t>
    </r>
    <r>
      <rPr>
        <b/>
        <sz val="11"/>
        <color indexed="10"/>
        <rFont val="Calibri"/>
        <family val="2"/>
      </rPr>
      <t>(24)</t>
    </r>
  </si>
  <si>
    <r>
      <t xml:space="preserve">Dobrovolný svazek obcí mikroregionu Brodec
</t>
    </r>
    <r>
      <rPr>
        <b/>
        <sz val="11"/>
        <color indexed="10"/>
        <rFont val="Calibri"/>
        <family val="2"/>
      </rPr>
      <t>(26)</t>
    </r>
  </si>
  <si>
    <r>
      <t xml:space="preserve">Dobrovolný svazek obcí Obecní voda
</t>
    </r>
    <r>
      <rPr>
        <b/>
        <sz val="11"/>
        <color indexed="10"/>
        <rFont val="Calibri"/>
        <family val="2"/>
      </rPr>
      <t>(25)</t>
    </r>
  </si>
  <si>
    <r>
      <t xml:space="preserve">DSO BioTop
</t>
    </r>
    <r>
      <rPr>
        <b/>
        <sz val="11"/>
        <color indexed="10"/>
        <rFont val="Calibri"/>
        <family val="2"/>
      </rPr>
      <t>(29)</t>
    </r>
  </si>
  <si>
    <r>
      <t xml:space="preserve">Svazek obcí Žacléřsko
</t>
    </r>
    <r>
      <rPr>
        <b/>
        <sz val="11"/>
        <color indexed="10"/>
        <rFont val="Calibri"/>
        <family val="2"/>
      </rPr>
      <t>(27)</t>
    </r>
  </si>
  <si>
    <r>
      <t xml:space="preserve">Jestřebí Hory
</t>
    </r>
    <r>
      <rPr>
        <b/>
        <sz val="11"/>
        <color indexed="10"/>
        <rFont val="Calibri"/>
        <family val="2"/>
      </rPr>
      <t>(19)</t>
    </r>
  </si>
  <si>
    <r>
      <t xml:space="preserve">Mikroregion obcí Památkové zóny 1866
</t>
    </r>
    <r>
      <rPr>
        <b/>
        <sz val="11"/>
        <color indexed="10"/>
        <rFont val="Calibri"/>
        <family val="2"/>
      </rPr>
      <t>(7)</t>
    </r>
  </si>
  <si>
    <t>Dílčí program RRD 042009 - vybavení svazků obcí základní technikou</t>
  </si>
  <si>
    <t>Rozdělení dotace</t>
  </si>
  <si>
    <t>Schválená výše dotace - usnesením Zastupitelstva Královéhradeckého kraje č. ZK/8/456/2009
(v Kč)</t>
  </si>
  <si>
    <r>
      <t xml:space="preserve">Žadatel
(svazek obcí)
</t>
    </r>
    <r>
      <rPr>
        <b/>
        <sz val="10"/>
        <color indexed="10"/>
        <rFont val="Calibri"/>
        <family val="2"/>
      </rPr>
      <t>(Evidenční číslo RR)</t>
    </r>
  </si>
  <si>
    <r>
      <t xml:space="preserve">Podíl </t>
    </r>
    <r>
      <rPr>
        <b/>
        <u val="single"/>
        <sz val="10"/>
        <color indexed="10"/>
        <rFont val="Calibri"/>
        <family val="2"/>
      </rPr>
      <t>vlastních a partnerských zdrojů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na celkových nákladech 
(v %)</t>
    </r>
  </si>
  <si>
    <t>nebyly splněny podmínky zadání</t>
  </si>
  <si>
    <t>Vyřazená žádost</t>
  </si>
  <si>
    <t>Neuspokojené žádosti: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</si>
</sst>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0"/>
    <numFmt numFmtId="172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7"/>
      <color theme="1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14" borderId="18" xfId="0" applyFill="1" applyBorder="1" applyAlignment="1">
      <alignment vertical="center" wrapText="1"/>
    </xf>
    <xf numFmtId="4" fontId="0" fillId="14" borderId="18" xfId="0" applyNumberFormat="1" applyFill="1" applyBorder="1" applyAlignment="1">
      <alignment horizontal="right" vertical="center"/>
    </xf>
    <xf numFmtId="0" fontId="50" fillId="34" borderId="15" xfId="0" applyFont="1" applyFill="1" applyBorder="1" applyAlignment="1">
      <alignment horizontal="center" vertical="center"/>
    </xf>
    <xf numFmtId="4" fontId="51" fillId="34" borderId="15" xfId="0" applyNumberFormat="1" applyFont="1" applyFill="1" applyBorder="1" applyAlignment="1">
      <alignment horizontal="right" vertical="center"/>
    </xf>
    <xf numFmtId="4" fontId="51" fillId="34" borderId="15" xfId="0" applyNumberFormat="1" applyFont="1" applyFill="1" applyBorder="1" applyAlignment="1">
      <alignment vertical="center" wrapText="1"/>
    </xf>
    <xf numFmtId="4" fontId="0" fillId="34" borderId="18" xfId="0" applyNumberFormat="1" applyFill="1" applyBorder="1" applyAlignment="1">
      <alignment horizontal="right" vertical="center"/>
    </xf>
    <xf numFmtId="9" fontId="0" fillId="34" borderId="19" xfId="48" applyFont="1" applyFill="1" applyBorder="1" applyAlignment="1">
      <alignment horizontal="center" vertical="center" wrapText="1"/>
    </xf>
    <xf numFmtId="9" fontId="0" fillId="34" borderId="17" xfId="48" applyFont="1" applyFill="1" applyBorder="1" applyAlignment="1">
      <alignment horizontal="center" vertical="center" wrapText="1"/>
    </xf>
    <xf numFmtId="9" fontId="0" fillId="34" borderId="14" xfId="48" applyFont="1" applyFill="1" applyBorder="1" applyAlignment="1">
      <alignment horizontal="center" vertical="center" wrapText="1"/>
    </xf>
    <xf numFmtId="9" fontId="0" fillId="34" borderId="20" xfId="48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" fontId="0" fillId="34" borderId="16" xfId="0" applyNumberFormat="1" applyFill="1" applyBorder="1" applyAlignment="1">
      <alignment horizontal="right" vertical="center" wrapText="1"/>
    </xf>
    <xf numFmtId="4" fontId="0" fillId="34" borderId="14" xfId="0" applyNumberFormat="1" applyFill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4" fontId="51" fillId="34" borderId="21" xfId="0" applyNumberFormat="1" applyFont="1" applyFill="1" applyBorder="1" applyAlignment="1">
      <alignment horizontal="right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4" fontId="0" fillId="35" borderId="16" xfId="0" applyNumberFormat="1" applyFill="1" applyBorder="1" applyAlignment="1">
      <alignment horizontal="right" vertical="center"/>
    </xf>
    <xf numFmtId="4" fontId="0" fillId="35" borderId="14" xfId="0" applyNumberFormat="1" applyFill="1" applyBorder="1" applyAlignment="1">
      <alignment horizontal="right" vertical="center"/>
    </xf>
    <xf numFmtId="4" fontId="0" fillId="35" borderId="17" xfId="0" applyNumberFormat="1" applyFill="1" applyBorder="1" applyAlignment="1">
      <alignment horizontal="right" vertical="center"/>
    </xf>
    <xf numFmtId="0" fontId="50" fillId="35" borderId="15" xfId="0" applyFont="1" applyFill="1" applyBorder="1" applyAlignment="1">
      <alignment horizontal="center" vertical="center"/>
    </xf>
    <xf numFmtId="9" fontId="32" fillId="34" borderId="14" xfId="48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35" borderId="0" xfId="0" applyFill="1" applyAlignment="1">
      <alignment/>
    </xf>
    <xf numFmtId="9" fontId="0" fillId="34" borderId="15" xfId="48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4" fontId="51" fillId="34" borderId="15" xfId="0" applyNumberFormat="1" applyFont="1" applyFill="1" applyBorder="1" applyAlignment="1">
      <alignment horizontal="right" vertical="center" wrapText="1"/>
    </xf>
    <xf numFmtId="4" fontId="0" fillId="35" borderId="18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1" fillId="35" borderId="0" xfId="0" applyFont="1" applyFill="1" applyBorder="1" applyAlignment="1">
      <alignment horizontal="left" vertical="center"/>
    </xf>
    <xf numFmtId="4" fontId="51" fillId="35" borderId="0" xfId="0" applyNumberFormat="1" applyFont="1" applyFill="1" applyBorder="1" applyAlignment="1">
      <alignment vertical="center" wrapText="1"/>
    </xf>
    <xf numFmtId="0" fontId="32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/>
    </xf>
    <xf numFmtId="4" fontId="51" fillId="35" borderId="0" xfId="0" applyNumberFormat="1" applyFont="1" applyFill="1" applyBorder="1" applyAlignment="1">
      <alignment horizontal="right" vertical="center" wrapText="1"/>
    </xf>
    <xf numFmtId="4" fontId="32" fillId="35" borderId="0" xfId="0" applyNumberFormat="1" applyFont="1" applyFill="1" applyBorder="1" applyAlignment="1">
      <alignment horizontal="right" vertical="center"/>
    </xf>
    <xf numFmtId="0" fontId="52" fillId="35" borderId="0" xfId="0" applyFont="1" applyFill="1" applyBorder="1" applyAlignment="1">
      <alignment horizontal="left" vertical="center"/>
    </xf>
    <xf numFmtId="0" fontId="53" fillId="35" borderId="0" xfId="0" applyFont="1" applyFill="1" applyBorder="1" applyAlignment="1">
      <alignment horizontal="left" vertical="center"/>
    </xf>
    <xf numFmtId="4" fontId="51" fillId="34" borderId="21" xfId="0" applyNumberFormat="1" applyFont="1" applyFill="1" applyBorder="1" applyAlignment="1">
      <alignment horizontal="right" vertical="center" wrapText="1"/>
    </xf>
    <xf numFmtId="0" fontId="54" fillId="0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0" fontId="51" fillId="0" borderId="0" xfId="0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right" vertical="center" wrapText="1"/>
    </xf>
    <xf numFmtId="4" fontId="5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6" fillId="34" borderId="16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51" fillId="34" borderId="28" xfId="0" applyFont="1" applyFill="1" applyBorder="1" applyAlignment="1">
      <alignment horizontal="left" vertical="center"/>
    </xf>
    <xf numFmtId="0" fontId="51" fillId="34" borderId="29" xfId="0" applyFont="1" applyFill="1" applyBorder="1" applyAlignment="1">
      <alignment horizontal="left" vertical="center"/>
    </xf>
    <xf numFmtId="0" fontId="51" fillId="34" borderId="30" xfId="0" applyFont="1" applyFill="1" applyBorder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32" fillId="0" borderId="0" xfId="0" applyFont="1" applyBorder="1" applyAlignment="1">
      <alignment horizontal="left"/>
    </xf>
    <xf numFmtId="0" fontId="49" fillId="0" borderId="0" xfId="0" applyFont="1" applyAlignment="1">
      <alignment horizontal="center"/>
    </xf>
    <xf numFmtId="4" fontId="55" fillId="0" borderId="0" xfId="0" applyNumberFormat="1" applyFont="1" applyFill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horizontal="right" vertical="center"/>
    </xf>
    <xf numFmtId="4" fontId="0" fillId="35" borderId="19" xfId="0" applyNumberForma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4" fontId="51" fillId="0" borderId="33" xfId="0" applyNumberFormat="1" applyFont="1" applyFill="1" applyBorder="1" applyAlignment="1">
      <alignment horizontal="right" vertical="center"/>
    </xf>
    <xf numFmtId="9" fontId="0" fillId="0" borderId="33" xfId="48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" fontId="51" fillId="0" borderId="33" xfId="0" applyNumberFormat="1" applyFont="1" applyFill="1" applyBorder="1" applyAlignment="1">
      <alignment horizontal="right" vertical="center" wrapText="1"/>
    </xf>
    <xf numFmtId="4" fontId="51" fillId="0" borderId="34" xfId="0" applyNumberFormat="1" applyFont="1" applyFill="1" applyBorder="1" applyAlignment="1">
      <alignment horizontal="right" vertical="center" wrapText="1"/>
    </xf>
    <xf numFmtId="0" fontId="51" fillId="0" borderId="35" xfId="0" applyFont="1" applyFill="1" applyBorder="1" applyAlignment="1">
      <alignment horizontal="left" vertical="center"/>
    </xf>
    <xf numFmtId="0" fontId="51" fillId="0" borderId="36" xfId="0" applyFont="1" applyFill="1" applyBorder="1" applyAlignment="1">
      <alignment horizontal="left" vertical="center"/>
    </xf>
    <xf numFmtId="4" fontId="51" fillId="0" borderId="36" xfId="0" applyNumberFormat="1" applyFont="1" applyFill="1" applyBorder="1" applyAlignment="1">
      <alignment horizontal="right" vertical="center"/>
    </xf>
    <xf numFmtId="9" fontId="0" fillId="0" borderId="36" xfId="48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4" fontId="51" fillId="0" borderId="36" xfId="0" applyNumberFormat="1" applyFont="1" applyFill="1" applyBorder="1" applyAlignment="1">
      <alignment horizontal="right" vertical="center" wrapText="1"/>
    </xf>
    <xf numFmtId="4" fontId="51" fillId="0" borderId="37" xfId="0" applyNumberFormat="1" applyFont="1" applyFill="1" applyBorder="1" applyAlignment="1">
      <alignment horizontal="right" vertical="center" wrapText="1"/>
    </xf>
    <xf numFmtId="0" fontId="0" fillId="0" borderId="38" xfId="0" applyBorder="1" applyAlignment="1">
      <alignment horizontal="center" vertical="center"/>
    </xf>
    <xf numFmtId="9" fontId="0" fillId="34" borderId="18" xfId="48" applyFont="1" applyFill="1" applyBorder="1" applyAlignment="1">
      <alignment horizontal="center" vertical="center" wrapText="1"/>
    </xf>
    <xf numFmtId="4" fontId="0" fillId="34" borderId="18" xfId="0" applyNumberFormat="1" applyFill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39" xfId="0" applyNumberFormat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tabSelected="1" workbookViewId="0" topLeftCell="A24">
      <selection activeCell="A38" sqref="A38"/>
    </sheetView>
  </sheetViews>
  <sheetFormatPr defaultColWidth="9.140625" defaultRowHeight="15"/>
  <cols>
    <col min="1" max="1" width="5.421875" style="0" customWidth="1"/>
    <col min="2" max="2" width="23.140625" style="0" customWidth="1"/>
    <col min="3" max="3" width="11.7109375" style="0" customWidth="1"/>
    <col min="4" max="4" width="26.57421875" style="0" customWidth="1"/>
    <col min="5" max="5" width="7.00390625" style="0" customWidth="1"/>
    <col min="6" max="6" width="15.28125" style="0" customWidth="1"/>
    <col min="7" max="7" width="15.57421875" style="0" customWidth="1"/>
    <col min="8" max="8" width="15.28125" style="0" customWidth="1"/>
    <col min="9" max="9" width="10.8515625" style="0" customWidth="1"/>
    <col min="10" max="12" width="15.28125" style="0" customWidth="1"/>
    <col min="13" max="13" width="11.7109375" style="0" customWidth="1"/>
    <col min="14" max="14" width="10.00390625" style="0" bestFit="1" customWidth="1"/>
  </cols>
  <sheetData>
    <row r="1" ht="18.75">
      <c r="A1" s="1" t="s">
        <v>108</v>
      </c>
    </row>
    <row r="2" ht="18.75">
      <c r="A2" s="1"/>
    </row>
    <row r="3" spans="1:12" ht="18.75">
      <c r="A3" s="99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ht="15.75" thickBot="1"/>
    <row r="5" spans="1:13" ht="102.75" thickBot="1">
      <c r="A5" s="89" t="s">
        <v>0</v>
      </c>
      <c r="B5" s="90" t="s">
        <v>111</v>
      </c>
      <c r="C5" s="90" t="s">
        <v>1</v>
      </c>
      <c r="D5" s="90" t="s">
        <v>2</v>
      </c>
      <c r="E5" s="90" t="s">
        <v>71</v>
      </c>
      <c r="F5" s="90" t="s">
        <v>3</v>
      </c>
      <c r="G5" s="91" t="s">
        <v>4</v>
      </c>
      <c r="H5" s="88" t="s">
        <v>112</v>
      </c>
      <c r="I5" s="90" t="s">
        <v>5</v>
      </c>
      <c r="J5" s="88" t="s">
        <v>110</v>
      </c>
      <c r="K5" s="90" t="s">
        <v>73</v>
      </c>
      <c r="L5" s="92" t="s">
        <v>6</v>
      </c>
      <c r="M5" s="78"/>
    </row>
    <row r="6" spans="1:13" ht="15.75" thickBot="1">
      <c r="A6" s="2" t="s">
        <v>7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55">
        <v>7</v>
      </c>
      <c r="H6" s="23">
        <v>8</v>
      </c>
      <c r="I6" s="8">
        <v>9</v>
      </c>
      <c r="J6" s="23">
        <v>10</v>
      </c>
      <c r="K6" s="8">
        <v>11</v>
      </c>
      <c r="L6" s="44">
        <v>12</v>
      </c>
      <c r="M6" s="79"/>
    </row>
    <row r="7" spans="1:13" ht="45">
      <c r="A7" s="3">
        <v>1</v>
      </c>
      <c r="B7" s="14" t="s">
        <v>78</v>
      </c>
      <c r="C7" s="9" t="s">
        <v>8</v>
      </c>
      <c r="D7" s="14" t="s">
        <v>9</v>
      </c>
      <c r="E7" s="66">
        <v>19</v>
      </c>
      <c r="F7" s="57">
        <v>770000</v>
      </c>
      <c r="G7" s="52">
        <v>200000</v>
      </c>
      <c r="H7" s="27">
        <f>(F7-G7)/F7</f>
        <v>0.7402597402597403</v>
      </c>
      <c r="I7" s="32">
        <f>SUM(240/3)</f>
        <v>80</v>
      </c>
      <c r="J7" s="38">
        <v>125000</v>
      </c>
      <c r="K7" s="40"/>
      <c r="L7" s="45"/>
      <c r="M7" s="80"/>
    </row>
    <row r="8" spans="1:13" ht="45">
      <c r="A8" s="4">
        <v>2</v>
      </c>
      <c r="B8" s="15" t="s">
        <v>79</v>
      </c>
      <c r="C8" s="10" t="s">
        <v>10</v>
      </c>
      <c r="D8" s="15" t="s">
        <v>11</v>
      </c>
      <c r="E8" s="33">
        <v>14</v>
      </c>
      <c r="F8" s="58">
        <v>590000</v>
      </c>
      <c r="G8" s="53">
        <v>200000</v>
      </c>
      <c r="H8" s="28">
        <f aca="true" t="shared" si="0" ref="H8:H38">(F8-G8)/F8</f>
        <v>0.6610169491525424</v>
      </c>
      <c r="I8" s="33">
        <f>SUM(240/3)</f>
        <v>80</v>
      </c>
      <c r="J8" s="39">
        <v>125000</v>
      </c>
      <c r="K8" s="41"/>
      <c r="L8" s="46"/>
      <c r="M8" s="80"/>
    </row>
    <row r="9" spans="1:13" ht="46.5" customHeight="1">
      <c r="A9" s="5">
        <v>3</v>
      </c>
      <c r="B9" s="19" t="s">
        <v>80</v>
      </c>
      <c r="C9" s="11" t="s">
        <v>12</v>
      </c>
      <c r="D9" s="19" t="s">
        <v>13</v>
      </c>
      <c r="E9" s="67">
        <v>6</v>
      </c>
      <c r="F9" s="59">
        <v>480000</v>
      </c>
      <c r="G9" s="54">
        <v>200000</v>
      </c>
      <c r="H9" s="28">
        <f t="shared" si="0"/>
        <v>0.5833333333333334</v>
      </c>
      <c r="I9" s="51">
        <f>SUM(229/3)</f>
        <v>76.33333333333333</v>
      </c>
      <c r="J9" s="39">
        <v>125000</v>
      </c>
      <c r="K9" s="41"/>
      <c r="L9" s="46"/>
      <c r="M9" s="80"/>
    </row>
    <row r="10" spans="1:13" ht="45">
      <c r="A10" s="4">
        <v>4</v>
      </c>
      <c r="B10" s="16" t="s">
        <v>81</v>
      </c>
      <c r="C10" s="10" t="s">
        <v>14</v>
      </c>
      <c r="D10" s="15" t="s">
        <v>15</v>
      </c>
      <c r="E10" s="33">
        <v>14</v>
      </c>
      <c r="F10" s="58">
        <v>586420</v>
      </c>
      <c r="G10" s="53">
        <v>200000</v>
      </c>
      <c r="H10" s="28">
        <f t="shared" si="0"/>
        <v>0.6589475120221002</v>
      </c>
      <c r="I10" s="33">
        <f>SUM(228/3)</f>
        <v>76</v>
      </c>
      <c r="J10" s="39">
        <v>125000</v>
      </c>
      <c r="K10" s="41"/>
      <c r="L10" s="46"/>
      <c r="M10" s="80"/>
    </row>
    <row r="11" spans="1:13" ht="30">
      <c r="A11" s="4">
        <v>5</v>
      </c>
      <c r="B11" s="15" t="s">
        <v>82</v>
      </c>
      <c r="C11" s="10" t="s">
        <v>16</v>
      </c>
      <c r="D11" s="15" t="s">
        <v>17</v>
      </c>
      <c r="E11" s="33">
        <v>15</v>
      </c>
      <c r="F11" s="58">
        <v>480000</v>
      </c>
      <c r="G11" s="53">
        <v>200000</v>
      </c>
      <c r="H11" s="28">
        <f t="shared" si="0"/>
        <v>0.5833333333333334</v>
      </c>
      <c r="I11" s="33">
        <f>SUM(228/3)</f>
        <v>76</v>
      </c>
      <c r="J11" s="39">
        <v>125000</v>
      </c>
      <c r="K11" s="41"/>
      <c r="L11" s="46"/>
      <c r="M11" s="80"/>
    </row>
    <row r="12" spans="1:13" ht="45">
      <c r="A12" s="4">
        <v>6</v>
      </c>
      <c r="B12" s="15" t="s">
        <v>83</v>
      </c>
      <c r="C12" s="10" t="s">
        <v>18</v>
      </c>
      <c r="D12" s="15" t="s">
        <v>19</v>
      </c>
      <c r="E12" s="33">
        <v>12</v>
      </c>
      <c r="F12" s="58">
        <v>500000</v>
      </c>
      <c r="G12" s="53">
        <v>200000</v>
      </c>
      <c r="H12" s="28">
        <f t="shared" si="0"/>
        <v>0.6</v>
      </c>
      <c r="I12" s="33">
        <f>SUM(228/3)</f>
        <v>76</v>
      </c>
      <c r="J12" s="39">
        <v>125000</v>
      </c>
      <c r="K12" s="41"/>
      <c r="L12" s="46"/>
      <c r="M12" s="80"/>
    </row>
    <row r="13" spans="1:13" ht="45">
      <c r="A13" s="4">
        <v>7</v>
      </c>
      <c r="B13" s="15" t="s">
        <v>84</v>
      </c>
      <c r="C13" s="10" t="s">
        <v>20</v>
      </c>
      <c r="D13" s="15" t="s">
        <v>21</v>
      </c>
      <c r="E13" s="33">
        <v>39</v>
      </c>
      <c r="F13" s="58">
        <v>334000</v>
      </c>
      <c r="G13" s="53">
        <v>138000</v>
      </c>
      <c r="H13" s="28">
        <f t="shared" si="0"/>
        <v>0.5868263473053892</v>
      </c>
      <c r="I13" s="33">
        <f>SUM(228/3)</f>
        <v>76</v>
      </c>
      <c r="J13" s="39">
        <v>125000</v>
      </c>
      <c r="K13" s="41"/>
      <c r="L13" s="46"/>
      <c r="M13" s="80"/>
    </row>
    <row r="14" spans="1:13" ht="45">
      <c r="A14" s="4">
        <v>8</v>
      </c>
      <c r="B14" s="15" t="s">
        <v>85</v>
      </c>
      <c r="C14" s="10" t="s">
        <v>22</v>
      </c>
      <c r="D14" s="15" t="s">
        <v>23</v>
      </c>
      <c r="E14" s="33">
        <v>8</v>
      </c>
      <c r="F14" s="58">
        <v>442327</v>
      </c>
      <c r="G14" s="53">
        <v>200000</v>
      </c>
      <c r="H14" s="28">
        <f t="shared" si="0"/>
        <v>0.5478458244692275</v>
      </c>
      <c r="I14" s="51">
        <f>SUM(223/3)</f>
        <v>74.33333333333333</v>
      </c>
      <c r="J14" s="39">
        <v>125000</v>
      </c>
      <c r="K14" s="41"/>
      <c r="L14" s="46"/>
      <c r="M14" s="80"/>
    </row>
    <row r="15" spans="1:13" ht="45">
      <c r="A15" s="4">
        <v>9</v>
      </c>
      <c r="B15" s="15" t="s">
        <v>107</v>
      </c>
      <c r="C15" s="10" t="s">
        <v>24</v>
      </c>
      <c r="D15" s="15" t="s">
        <v>25</v>
      </c>
      <c r="E15" s="33">
        <v>9</v>
      </c>
      <c r="F15" s="58">
        <v>420903</v>
      </c>
      <c r="G15" s="53">
        <v>199999</v>
      </c>
      <c r="H15" s="28">
        <f t="shared" si="0"/>
        <v>0.5248335127095791</v>
      </c>
      <c r="I15" s="33">
        <f>SUM(222/3)</f>
        <v>74</v>
      </c>
      <c r="J15" s="39">
        <v>125000</v>
      </c>
      <c r="K15" s="41"/>
      <c r="L15" s="46"/>
      <c r="M15" s="80"/>
    </row>
    <row r="16" spans="1:13" ht="30">
      <c r="A16" s="4">
        <v>10</v>
      </c>
      <c r="B16" s="15" t="s">
        <v>106</v>
      </c>
      <c r="C16" s="10" t="s">
        <v>26</v>
      </c>
      <c r="D16" s="15" t="s">
        <v>27</v>
      </c>
      <c r="E16" s="33">
        <v>12</v>
      </c>
      <c r="F16" s="58">
        <v>431540</v>
      </c>
      <c r="G16" s="53">
        <v>200000</v>
      </c>
      <c r="H16" s="28">
        <f t="shared" si="0"/>
        <v>0.5365435417342541</v>
      </c>
      <c r="I16" s="33">
        <f>SUM(222/3)</f>
        <v>74</v>
      </c>
      <c r="J16" s="39">
        <v>125000</v>
      </c>
      <c r="K16" s="41"/>
      <c r="L16" s="46"/>
      <c r="M16" s="80"/>
    </row>
    <row r="17" spans="1:13" ht="30">
      <c r="A17" s="4">
        <v>11</v>
      </c>
      <c r="B17" s="15" t="s">
        <v>87</v>
      </c>
      <c r="C17" s="10" t="s">
        <v>28</v>
      </c>
      <c r="D17" s="15" t="s">
        <v>29</v>
      </c>
      <c r="E17" s="33">
        <v>17</v>
      </c>
      <c r="F17" s="58">
        <v>420000</v>
      </c>
      <c r="G17" s="53">
        <v>200000</v>
      </c>
      <c r="H17" s="28">
        <f t="shared" si="0"/>
        <v>0.5238095238095238</v>
      </c>
      <c r="I17" s="33">
        <f>SUM(222/3)</f>
        <v>74</v>
      </c>
      <c r="J17" s="39">
        <v>125000</v>
      </c>
      <c r="K17" s="41"/>
      <c r="L17" s="46"/>
      <c r="M17" s="80"/>
    </row>
    <row r="18" spans="1:13" ht="45">
      <c r="A18" s="4">
        <v>12</v>
      </c>
      <c r="B18" s="15" t="s">
        <v>86</v>
      </c>
      <c r="C18" s="10" t="s">
        <v>30</v>
      </c>
      <c r="D18" s="15" t="s">
        <v>31</v>
      </c>
      <c r="E18" s="33">
        <v>8</v>
      </c>
      <c r="F18" s="58">
        <v>454200</v>
      </c>
      <c r="G18" s="53">
        <v>200000</v>
      </c>
      <c r="H18" s="28">
        <f t="shared" si="0"/>
        <v>0.5596653456627037</v>
      </c>
      <c r="I18" s="33">
        <f>SUM(222/3)</f>
        <v>74</v>
      </c>
      <c r="J18" s="39">
        <v>125000</v>
      </c>
      <c r="K18" s="41"/>
      <c r="L18" s="46"/>
      <c r="M18" s="80"/>
    </row>
    <row r="19" spans="1:13" ht="45">
      <c r="A19" s="4">
        <v>13</v>
      </c>
      <c r="B19" s="15" t="s">
        <v>88</v>
      </c>
      <c r="C19" s="10" t="s">
        <v>32</v>
      </c>
      <c r="D19" s="15" t="s">
        <v>33</v>
      </c>
      <c r="E19" s="33">
        <v>8</v>
      </c>
      <c r="F19" s="58">
        <v>418000</v>
      </c>
      <c r="G19" s="53">
        <v>200000</v>
      </c>
      <c r="H19" s="29">
        <f t="shared" si="0"/>
        <v>0.5215311004784688</v>
      </c>
      <c r="I19" s="33">
        <f>SUM(216/3)</f>
        <v>72</v>
      </c>
      <c r="J19" s="39">
        <v>125000</v>
      </c>
      <c r="K19" s="41"/>
      <c r="L19" s="47"/>
      <c r="M19" s="80"/>
    </row>
    <row r="20" spans="1:13" ht="45">
      <c r="A20" s="4">
        <v>14</v>
      </c>
      <c r="B20" s="15" t="s">
        <v>89</v>
      </c>
      <c r="C20" s="10" t="s">
        <v>34</v>
      </c>
      <c r="D20" s="15" t="s">
        <v>35</v>
      </c>
      <c r="E20" s="33">
        <v>20</v>
      </c>
      <c r="F20" s="58">
        <v>416667</v>
      </c>
      <c r="G20" s="53">
        <v>200000</v>
      </c>
      <c r="H20" s="29">
        <f t="shared" si="0"/>
        <v>0.5200003839996928</v>
      </c>
      <c r="I20" s="33">
        <f>SUM(216/3)</f>
        <v>72</v>
      </c>
      <c r="J20" s="39">
        <v>125000</v>
      </c>
      <c r="K20" s="41"/>
      <c r="L20" s="46"/>
      <c r="M20" s="80"/>
    </row>
    <row r="21" spans="1:13" ht="45">
      <c r="A21" s="4">
        <v>15</v>
      </c>
      <c r="B21" s="15" t="s">
        <v>90</v>
      </c>
      <c r="C21" s="10" t="s">
        <v>36</v>
      </c>
      <c r="D21" s="15" t="s">
        <v>37</v>
      </c>
      <c r="E21" s="33">
        <v>17</v>
      </c>
      <c r="F21" s="58">
        <v>420000</v>
      </c>
      <c r="G21" s="53">
        <v>200000</v>
      </c>
      <c r="H21" s="28">
        <f t="shared" si="0"/>
        <v>0.5238095238095238</v>
      </c>
      <c r="I21" s="33">
        <f>SUM(216/3)</f>
        <v>72</v>
      </c>
      <c r="J21" s="39">
        <v>125000</v>
      </c>
      <c r="K21" s="41"/>
      <c r="L21" s="46"/>
      <c r="M21" s="80"/>
    </row>
    <row r="22" spans="1:13" ht="45.75" thickBot="1">
      <c r="A22" s="123">
        <v>16</v>
      </c>
      <c r="B22" s="20" t="s">
        <v>91</v>
      </c>
      <c r="C22" s="12" t="s">
        <v>38</v>
      </c>
      <c r="D22" s="20" t="s">
        <v>39</v>
      </c>
      <c r="E22" s="68">
        <v>28</v>
      </c>
      <c r="F22" s="60">
        <v>413187</v>
      </c>
      <c r="G22" s="65">
        <v>199980</v>
      </c>
      <c r="H22" s="124">
        <f t="shared" si="0"/>
        <v>0.5160060698908726</v>
      </c>
      <c r="I22" s="68">
        <f>SUM(216/3)</f>
        <v>72</v>
      </c>
      <c r="J22" s="125">
        <v>125000</v>
      </c>
      <c r="K22" s="126"/>
      <c r="L22" s="127"/>
      <c r="M22" s="80"/>
    </row>
    <row r="23" spans="1:14" ht="16.5" thickBot="1">
      <c r="A23" s="94" t="s">
        <v>66</v>
      </c>
      <c r="B23" s="95"/>
      <c r="C23" s="95"/>
      <c r="D23" s="95"/>
      <c r="E23" s="95"/>
      <c r="F23" s="96"/>
      <c r="G23" s="24">
        <f>SUM(G7:G22)</f>
        <v>3137979</v>
      </c>
      <c r="H23" s="62"/>
      <c r="I23" s="63"/>
      <c r="J23" s="24">
        <f>SUM(J7:J22)</f>
        <v>2000000</v>
      </c>
      <c r="K23" s="64">
        <f>SUM(K7:K22)</f>
        <v>0</v>
      </c>
      <c r="L23" s="77">
        <f>SUM(L7:L22)</f>
        <v>0</v>
      </c>
      <c r="M23" s="80"/>
      <c r="N23" s="80"/>
    </row>
    <row r="24" spans="1:14" s="87" customFormat="1" ht="15.75">
      <c r="A24" s="109"/>
      <c r="B24" s="110"/>
      <c r="C24" s="110"/>
      <c r="D24" s="110"/>
      <c r="E24" s="110"/>
      <c r="F24" s="110"/>
      <c r="G24" s="111"/>
      <c r="H24" s="112"/>
      <c r="I24" s="113"/>
      <c r="J24" s="111"/>
      <c r="K24" s="114"/>
      <c r="L24" s="115"/>
      <c r="M24" s="100"/>
      <c r="N24" s="100"/>
    </row>
    <row r="25" spans="1:14" s="87" customFormat="1" ht="16.5" thickBot="1">
      <c r="A25" s="116" t="s">
        <v>115</v>
      </c>
      <c r="B25" s="117"/>
      <c r="C25" s="117"/>
      <c r="D25" s="117"/>
      <c r="E25" s="117"/>
      <c r="F25" s="117"/>
      <c r="G25" s="118"/>
      <c r="H25" s="119"/>
      <c r="I25" s="120"/>
      <c r="J25" s="118"/>
      <c r="K25" s="121"/>
      <c r="L25" s="122"/>
      <c r="M25" s="100"/>
      <c r="N25" s="100"/>
    </row>
    <row r="26" spans="1:12" ht="45">
      <c r="A26" s="101">
        <v>17</v>
      </c>
      <c r="B26" s="102" t="s">
        <v>92</v>
      </c>
      <c r="C26" s="103" t="s">
        <v>40</v>
      </c>
      <c r="D26" s="102" t="s">
        <v>41</v>
      </c>
      <c r="E26" s="32">
        <v>5</v>
      </c>
      <c r="F26" s="104">
        <v>204691</v>
      </c>
      <c r="G26" s="105">
        <v>102344</v>
      </c>
      <c r="H26" s="27">
        <f t="shared" si="0"/>
        <v>0.5000073281189695</v>
      </c>
      <c r="I26" s="106">
        <f>SUM(213/3)</f>
        <v>71</v>
      </c>
      <c r="J26" s="105">
        <v>102344</v>
      </c>
      <c r="K26" s="107"/>
      <c r="L26" s="108"/>
    </row>
    <row r="27" spans="1:12" ht="45">
      <c r="A27" s="4">
        <v>18</v>
      </c>
      <c r="B27" s="17" t="s">
        <v>93</v>
      </c>
      <c r="C27" s="10" t="s">
        <v>42</v>
      </c>
      <c r="D27" s="15" t="s">
        <v>43</v>
      </c>
      <c r="E27" s="33">
        <v>5</v>
      </c>
      <c r="F27" s="58">
        <v>160000</v>
      </c>
      <c r="G27" s="53">
        <v>80000</v>
      </c>
      <c r="H27" s="28">
        <f t="shared" si="0"/>
        <v>0.5</v>
      </c>
      <c r="I27" s="34">
        <f>SUM(210/3)</f>
        <v>70</v>
      </c>
      <c r="J27" s="53">
        <v>80000</v>
      </c>
      <c r="K27" s="42"/>
      <c r="L27" s="49"/>
    </row>
    <row r="28" spans="1:12" ht="45">
      <c r="A28" s="128">
        <v>19</v>
      </c>
      <c r="B28" s="15" t="s">
        <v>94</v>
      </c>
      <c r="C28" s="10" t="s">
        <v>44</v>
      </c>
      <c r="D28" s="15" t="s">
        <v>45</v>
      </c>
      <c r="E28" s="33">
        <v>11</v>
      </c>
      <c r="F28" s="58">
        <v>197350</v>
      </c>
      <c r="G28" s="53">
        <v>98675</v>
      </c>
      <c r="H28" s="28">
        <f t="shared" si="0"/>
        <v>0.5</v>
      </c>
      <c r="I28" s="34">
        <f>SUM(210/3)</f>
        <v>70</v>
      </c>
      <c r="J28" s="53">
        <v>98675</v>
      </c>
      <c r="K28" s="42"/>
      <c r="L28" s="49"/>
    </row>
    <row r="29" spans="1:12" ht="30">
      <c r="A29" s="4">
        <v>20</v>
      </c>
      <c r="B29" s="15" t="s">
        <v>95</v>
      </c>
      <c r="C29" s="10" t="s">
        <v>46</v>
      </c>
      <c r="D29" s="15" t="s">
        <v>47</v>
      </c>
      <c r="E29" s="33">
        <v>15</v>
      </c>
      <c r="F29" s="58">
        <v>400000</v>
      </c>
      <c r="G29" s="53">
        <v>200000</v>
      </c>
      <c r="H29" s="28">
        <f t="shared" si="0"/>
        <v>0.5</v>
      </c>
      <c r="I29" s="34">
        <f>SUM(210/3)</f>
        <v>70</v>
      </c>
      <c r="J29" s="53">
        <v>125000</v>
      </c>
      <c r="K29" s="42"/>
      <c r="L29" s="49"/>
    </row>
    <row r="30" spans="1:12" ht="45">
      <c r="A30" s="4">
        <v>21</v>
      </c>
      <c r="B30" s="15" t="s">
        <v>96</v>
      </c>
      <c r="C30" s="10" t="s">
        <v>48</v>
      </c>
      <c r="D30" s="15" t="s">
        <v>49</v>
      </c>
      <c r="E30" s="33">
        <v>28</v>
      </c>
      <c r="F30" s="58">
        <v>400000</v>
      </c>
      <c r="G30" s="53">
        <v>200000</v>
      </c>
      <c r="H30" s="28">
        <f t="shared" si="0"/>
        <v>0.5</v>
      </c>
      <c r="I30" s="34">
        <f>SUM(210/3)</f>
        <v>70</v>
      </c>
      <c r="J30" s="53">
        <v>125000</v>
      </c>
      <c r="K30" s="42"/>
      <c r="L30" s="49"/>
    </row>
    <row r="31" spans="1:12" ht="30">
      <c r="A31" s="4">
        <v>22</v>
      </c>
      <c r="B31" s="15" t="s">
        <v>97</v>
      </c>
      <c r="C31" s="10" t="s">
        <v>50</v>
      </c>
      <c r="D31" s="15" t="s">
        <v>51</v>
      </c>
      <c r="E31" s="33">
        <v>7</v>
      </c>
      <c r="F31" s="58">
        <v>288461</v>
      </c>
      <c r="G31" s="53">
        <v>144230</v>
      </c>
      <c r="H31" s="28">
        <f t="shared" si="0"/>
        <v>0.5000017333365689</v>
      </c>
      <c r="I31" s="34">
        <f>SUM(210/3)</f>
        <v>70</v>
      </c>
      <c r="J31" s="53">
        <v>125000</v>
      </c>
      <c r="K31" s="42"/>
      <c r="L31" s="49"/>
    </row>
    <row r="32" spans="1:12" ht="45">
      <c r="A32" s="4">
        <v>23</v>
      </c>
      <c r="B32" s="15" t="s">
        <v>98</v>
      </c>
      <c r="C32" s="10" t="s">
        <v>52</v>
      </c>
      <c r="D32" s="15" t="s">
        <v>53</v>
      </c>
      <c r="E32" s="33">
        <v>16</v>
      </c>
      <c r="F32" s="58">
        <v>400000</v>
      </c>
      <c r="G32" s="53">
        <v>200000</v>
      </c>
      <c r="H32" s="28">
        <f t="shared" si="0"/>
        <v>0.5</v>
      </c>
      <c r="I32" s="34">
        <f>SUM(204/3)</f>
        <v>68</v>
      </c>
      <c r="J32" s="53">
        <v>125000</v>
      </c>
      <c r="K32" s="42"/>
      <c r="L32" s="49"/>
    </row>
    <row r="33" spans="1:12" ht="45">
      <c r="A33" s="4">
        <v>24</v>
      </c>
      <c r="B33" s="15" t="s">
        <v>99</v>
      </c>
      <c r="C33" s="10" t="s">
        <v>54</v>
      </c>
      <c r="D33" s="15" t="s">
        <v>55</v>
      </c>
      <c r="E33" s="33">
        <v>29</v>
      </c>
      <c r="F33" s="58">
        <v>390600</v>
      </c>
      <c r="G33" s="53">
        <v>195300</v>
      </c>
      <c r="H33" s="28">
        <f t="shared" si="0"/>
        <v>0.5</v>
      </c>
      <c r="I33" s="34">
        <f>SUM(204/3)</f>
        <v>68</v>
      </c>
      <c r="J33" s="53">
        <v>125000</v>
      </c>
      <c r="K33" s="42"/>
      <c r="L33" s="49"/>
    </row>
    <row r="34" spans="1:12" ht="30">
      <c r="A34" s="4">
        <v>25</v>
      </c>
      <c r="B34" s="15" t="s">
        <v>100</v>
      </c>
      <c r="C34" s="10" t="s">
        <v>56</v>
      </c>
      <c r="D34" s="15" t="s">
        <v>57</v>
      </c>
      <c r="E34" s="33">
        <v>23</v>
      </c>
      <c r="F34" s="58">
        <v>360000</v>
      </c>
      <c r="G34" s="53">
        <v>180000</v>
      </c>
      <c r="H34" s="28">
        <f t="shared" si="0"/>
        <v>0.5</v>
      </c>
      <c r="I34" s="34">
        <f>SUM(204/3)</f>
        <v>68</v>
      </c>
      <c r="J34" s="53">
        <v>125000</v>
      </c>
      <c r="K34" s="42"/>
      <c r="L34" s="49"/>
    </row>
    <row r="35" spans="1:12" ht="45">
      <c r="A35" s="4">
        <v>26</v>
      </c>
      <c r="B35" s="15" t="s">
        <v>101</v>
      </c>
      <c r="C35" s="18" t="s">
        <v>58</v>
      </c>
      <c r="D35" s="15" t="s">
        <v>59</v>
      </c>
      <c r="E35" s="33">
        <v>17</v>
      </c>
      <c r="F35" s="58">
        <v>400000</v>
      </c>
      <c r="G35" s="53">
        <v>200000</v>
      </c>
      <c r="H35" s="28">
        <f t="shared" si="0"/>
        <v>0.5</v>
      </c>
      <c r="I35" s="34">
        <f>SUM(204/3)</f>
        <v>68</v>
      </c>
      <c r="J35" s="53">
        <v>125000</v>
      </c>
      <c r="K35" s="42"/>
      <c r="L35" s="49"/>
    </row>
    <row r="36" spans="1:12" ht="45">
      <c r="A36" s="128">
        <v>27</v>
      </c>
      <c r="B36" s="15" t="s">
        <v>102</v>
      </c>
      <c r="C36" s="10" t="s">
        <v>60</v>
      </c>
      <c r="D36" s="15" t="s">
        <v>61</v>
      </c>
      <c r="E36" s="33">
        <v>7</v>
      </c>
      <c r="F36" s="58">
        <v>380000</v>
      </c>
      <c r="G36" s="53">
        <v>190000</v>
      </c>
      <c r="H36" s="28">
        <f t="shared" si="0"/>
        <v>0.5</v>
      </c>
      <c r="I36" s="34">
        <f>SUM(204/3)</f>
        <v>68</v>
      </c>
      <c r="J36" s="53">
        <v>125000</v>
      </c>
      <c r="K36" s="42"/>
      <c r="L36" s="49"/>
    </row>
    <row r="37" spans="1:12" ht="45">
      <c r="A37" s="4">
        <v>28</v>
      </c>
      <c r="B37" s="15" t="s">
        <v>103</v>
      </c>
      <c r="C37" s="10" t="s">
        <v>62</v>
      </c>
      <c r="D37" s="15" t="s">
        <v>63</v>
      </c>
      <c r="E37" s="33" t="s">
        <v>72</v>
      </c>
      <c r="F37" s="58">
        <v>400000</v>
      </c>
      <c r="G37" s="53">
        <v>200000</v>
      </c>
      <c r="H37" s="28">
        <f t="shared" si="0"/>
        <v>0.5</v>
      </c>
      <c r="I37" s="33">
        <f>SUM(198/3)</f>
        <v>66</v>
      </c>
      <c r="J37" s="53">
        <v>125000</v>
      </c>
      <c r="K37" s="42"/>
      <c r="L37" s="49"/>
    </row>
    <row r="38" spans="1:12" ht="30.75" thickBot="1">
      <c r="A38" s="129">
        <v>29</v>
      </c>
      <c r="B38" s="20" t="s">
        <v>105</v>
      </c>
      <c r="C38" s="12" t="s">
        <v>64</v>
      </c>
      <c r="D38" s="20" t="s">
        <v>65</v>
      </c>
      <c r="E38" s="68">
        <v>5</v>
      </c>
      <c r="F38" s="60">
        <v>400000</v>
      </c>
      <c r="G38" s="65">
        <v>200000</v>
      </c>
      <c r="H38" s="30">
        <f t="shared" si="0"/>
        <v>0.5</v>
      </c>
      <c r="I38" s="35">
        <f>SUM(198/3)</f>
        <v>66</v>
      </c>
      <c r="J38" s="65">
        <v>125000</v>
      </c>
      <c r="K38" s="43"/>
      <c r="L38" s="50"/>
    </row>
    <row r="39" spans="1:12" ht="18.75" thickBot="1">
      <c r="A39" s="94" t="s">
        <v>74</v>
      </c>
      <c r="B39" s="95"/>
      <c r="C39" s="95"/>
      <c r="D39" s="95"/>
      <c r="E39" s="95"/>
      <c r="F39" s="96"/>
      <c r="G39" s="25">
        <f>SUM(G26:G38)</f>
        <v>2190549</v>
      </c>
      <c r="H39" s="31" t="s">
        <v>7</v>
      </c>
      <c r="I39" s="36" t="s">
        <v>7</v>
      </c>
      <c r="J39" s="64">
        <f>SUM(J26:J38)</f>
        <v>1531019</v>
      </c>
      <c r="K39" s="24">
        <f>SUM(K26:K38)</f>
        <v>0</v>
      </c>
      <c r="L39" s="48">
        <f>SUM(L26:L38)</f>
        <v>0</v>
      </c>
    </row>
    <row r="40" spans="1:12" s="87" customFormat="1" ht="15.75">
      <c r="A40" s="81"/>
      <c r="B40" s="81"/>
      <c r="C40" s="81"/>
      <c r="D40" s="81"/>
      <c r="E40" s="81"/>
      <c r="F40" s="81"/>
      <c r="G40" s="82"/>
      <c r="H40" s="83"/>
      <c r="I40" s="84"/>
      <c r="J40" s="85"/>
      <c r="K40" s="86"/>
      <c r="L40" s="86"/>
    </row>
    <row r="41" spans="1:12" s="61" customFormat="1" ht="15.75">
      <c r="A41" s="69"/>
      <c r="B41" s="69"/>
      <c r="C41" s="69"/>
      <c r="D41" s="69"/>
      <c r="E41" s="69"/>
      <c r="F41" s="69"/>
      <c r="G41" s="70"/>
      <c r="H41" s="71"/>
      <c r="I41" s="72"/>
      <c r="J41" s="73"/>
      <c r="K41" s="74"/>
      <c r="L41" s="74"/>
    </row>
    <row r="42" spans="1:12" s="61" customFormat="1" ht="15.75">
      <c r="A42" s="69" t="s">
        <v>75</v>
      </c>
      <c r="B42" s="69"/>
      <c r="C42" s="69"/>
      <c r="D42" s="69"/>
      <c r="E42" s="69"/>
      <c r="F42" s="69"/>
      <c r="G42" s="70"/>
      <c r="H42" s="71"/>
      <c r="I42" s="72"/>
      <c r="J42" s="73"/>
      <c r="K42" s="74"/>
      <c r="L42" s="74"/>
    </row>
    <row r="43" spans="1:12" s="61" customFormat="1" ht="18">
      <c r="A43" s="75" t="s">
        <v>76</v>
      </c>
      <c r="B43" s="76" t="s">
        <v>77</v>
      </c>
      <c r="C43" s="69"/>
      <c r="D43" s="69"/>
      <c r="E43" s="69"/>
      <c r="F43" s="69"/>
      <c r="G43" s="70"/>
      <c r="H43" s="71"/>
      <c r="I43" s="72"/>
      <c r="J43" s="73"/>
      <c r="K43" s="74"/>
      <c r="L43" s="74"/>
    </row>
    <row r="45" ht="15">
      <c r="A45" s="6"/>
    </row>
    <row r="46" spans="1:7" ht="18.75">
      <c r="A46" s="97" t="s">
        <v>114</v>
      </c>
      <c r="B46" s="97"/>
      <c r="C46" s="97"/>
      <c r="D46" s="97"/>
      <c r="E46" s="97"/>
      <c r="F46" s="97"/>
      <c r="G46" s="97"/>
    </row>
    <row r="47" ht="15">
      <c r="A47" s="6"/>
    </row>
    <row r="48" spans="1:12" ht="30.75" thickBot="1">
      <c r="A48" s="7">
        <v>30</v>
      </c>
      <c r="B48" s="21" t="s">
        <v>104</v>
      </c>
      <c r="C48" s="13" t="s">
        <v>67</v>
      </c>
      <c r="D48" s="21" t="s">
        <v>68</v>
      </c>
      <c r="E48" s="21"/>
      <c r="F48" s="22">
        <v>133000</v>
      </c>
      <c r="G48" s="26">
        <v>67830</v>
      </c>
      <c r="H48" s="56">
        <f>(F48-G48)/F48</f>
        <v>0.49</v>
      </c>
      <c r="I48" s="37"/>
      <c r="J48" s="98" t="s">
        <v>113</v>
      </c>
      <c r="K48" s="98"/>
      <c r="L48" s="93"/>
    </row>
    <row r="51" ht="15">
      <c r="A51" t="s">
        <v>70</v>
      </c>
    </row>
    <row r="54" ht="15">
      <c r="A54" t="s">
        <v>69</v>
      </c>
    </row>
  </sheetData>
  <sheetProtection/>
  <mergeCells count="5">
    <mergeCell ref="A39:F39"/>
    <mergeCell ref="A46:G46"/>
    <mergeCell ref="J48:K48"/>
    <mergeCell ref="A23:F23"/>
    <mergeCell ref="A3:L3"/>
  </mergeCells>
  <printOptions/>
  <pageMargins left="0.7874015748031497" right="0.1968503937007874" top="0.7874015748031497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</dc:creator>
  <cp:keywords/>
  <dc:description/>
  <cp:lastModifiedBy>523</cp:lastModifiedBy>
  <cp:lastPrinted>2009-09-24T13:14:53Z</cp:lastPrinted>
  <dcterms:created xsi:type="dcterms:W3CDTF">2009-05-11T12:09:46Z</dcterms:created>
  <dcterms:modified xsi:type="dcterms:W3CDTF">2009-09-24T13:15:14Z</dcterms:modified>
  <cp:category/>
  <cp:version/>
  <cp:contentType/>
  <cp:contentStatus/>
</cp:coreProperties>
</file>