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215" windowWidth="17400" windowHeight="8235" activeTab="5"/>
  </bookViews>
  <sheets>
    <sheet name="souhrn" sheetId="1" r:id="rId1"/>
    <sheet name="DT1" sheetId="2" r:id="rId2"/>
    <sheet name="DT2" sheetId="3" r:id="rId3"/>
    <sheet name="DT3" sheetId="4" r:id="rId4"/>
    <sheet name="DT4" sheetId="5" r:id="rId5"/>
    <sheet name="DT5" sheetId="6" r:id="rId6"/>
  </sheets>
  <definedNames>
    <definedName name="TABULKA_1">NA()</definedName>
    <definedName name="TABULKA_2">NA()</definedName>
    <definedName name="VSTUPY_1">NA()</definedName>
    <definedName name="VSTUPY_2">NA()</definedName>
  </definedNames>
  <calcPr fullCalcOnLoad="1" refMode="R1C1"/>
</workbook>
</file>

<file path=xl/comments2.xml><?xml version="1.0" encoding="utf-8"?>
<comments xmlns="http://schemas.openxmlformats.org/spreadsheetml/2006/main">
  <authors>
    <author>noname</author>
  </authors>
  <commentList>
    <comment ref="I65" authorId="0">
      <text>
        <r>
          <rPr>
            <b/>
            <sz val="8"/>
            <rFont val="Tahoma"/>
            <family val="0"/>
          </rPr>
          <t>noname:</t>
        </r>
        <r>
          <rPr>
            <sz val="8"/>
            <rFont val="Tahoma"/>
            <family val="0"/>
          </rPr>
          <t xml:space="preserve">
fotky hřbitovní zdi - praskliny, body nepřiděleny
</t>
        </r>
      </text>
    </comment>
    <comment ref="I30" authorId="0">
      <text>
        <r>
          <rPr>
            <b/>
            <sz val="8"/>
            <rFont val="Tahoma"/>
            <family val="0"/>
          </rPr>
          <t>noname:</t>
        </r>
        <r>
          <rPr>
            <sz val="8"/>
            <rFont val="Tahoma"/>
            <family val="0"/>
          </rPr>
          <t xml:space="preserve">
střecha je tak poškozená, že při  větším dešti protéká střecha - doloženo fotodokumentací - přiděleno 10 bodů
</t>
        </r>
      </text>
    </comment>
  </commentList>
</comments>
</file>

<file path=xl/comments3.xml><?xml version="1.0" encoding="utf-8"?>
<comments xmlns="http://schemas.openxmlformats.org/spreadsheetml/2006/main">
  <authors>
    <author>noname</author>
  </authors>
  <commentList>
    <comment ref="D101" authorId="0">
      <text>
        <r>
          <rPr>
            <b/>
            <sz val="8"/>
            <rFont val="Tahoma"/>
            <family val="0"/>
          </rPr>
          <t>noname:</t>
        </r>
        <r>
          <rPr>
            <sz val="8"/>
            <rFont val="Tahoma"/>
            <family val="0"/>
          </rPr>
          <t xml:space="preserve">
vyžaduje SP?</t>
        </r>
      </text>
    </comment>
    <comment ref="I14" authorId="0">
      <text>
        <r>
          <rPr>
            <b/>
            <sz val="8"/>
            <rFont val="Tahoma"/>
            <family val="0"/>
          </rPr>
          <t>noname:</t>
        </r>
        <r>
          <rPr>
            <sz val="8"/>
            <rFont val="Tahoma"/>
            <family val="0"/>
          </rPr>
          <t xml:space="preserve">
30 bodů za bezpečnost přiděleno - viz hodnocení
</t>
        </r>
      </text>
    </comment>
    <comment ref="I80" authorId="0">
      <text>
        <r>
          <rPr>
            <b/>
            <sz val="8"/>
            <rFont val="Tahoma"/>
            <family val="0"/>
          </rPr>
          <t>noname:</t>
        </r>
        <r>
          <rPr>
            <sz val="8"/>
            <rFont val="Tahoma"/>
            <family val="0"/>
          </rPr>
          <t xml:space="preserve">
bezpečnost obyvatel - fotky rozbitého chodníku - body nepřiděleny
</t>
        </r>
      </text>
    </comment>
    <comment ref="I33" authorId="0">
      <text>
        <r>
          <rPr>
            <b/>
            <sz val="8"/>
            <rFont val="Tahoma"/>
            <family val="0"/>
          </rPr>
          <t>noname:</t>
        </r>
        <r>
          <rPr>
            <sz val="8"/>
            <rFont val="Tahoma"/>
            <family val="0"/>
          </rPr>
          <t xml:space="preserve">
akce řeší bezpečnost obyvatel? - fotky rozbitého chodníku, body nepřiděleny
</t>
        </r>
      </text>
    </comment>
  </commentList>
</comments>
</file>

<file path=xl/comments5.xml><?xml version="1.0" encoding="utf-8"?>
<comments xmlns="http://schemas.openxmlformats.org/spreadsheetml/2006/main">
  <authors>
    <author>noname</author>
  </authors>
  <commentList>
    <comment ref="D71" authorId="0">
      <text>
        <r>
          <rPr>
            <b/>
            <sz val="8"/>
            <rFont val="Tahoma"/>
            <family val="0"/>
          </rPr>
          <t>noname:</t>
        </r>
        <r>
          <rPr>
            <sz val="8"/>
            <rFont val="Tahoma"/>
            <family val="0"/>
          </rPr>
          <t xml:space="preserve">
není uzavřena úvěrová smlouva pouze úvěrový příslib - nejsou tedy doloženy povinné přílohy
 - akce nesplnila podmínky přijatelnosti - není dále hodnocena
</t>
        </r>
      </text>
    </comment>
  </commentList>
</comments>
</file>

<file path=xl/sharedStrings.xml><?xml version="1.0" encoding="utf-8"?>
<sst xmlns="http://schemas.openxmlformats.org/spreadsheetml/2006/main" count="1291" uniqueCount="918">
  <si>
    <t xml:space="preserve">Dotační titul </t>
  </si>
  <si>
    <t>ORP</t>
  </si>
  <si>
    <t>Broumov</t>
  </si>
  <si>
    <t>ev. č. žádosti</t>
  </si>
  <si>
    <t>žadatel</t>
  </si>
  <si>
    <t>název akce</t>
  </si>
  <si>
    <t>celkové náklady Kč</t>
  </si>
  <si>
    <t>požadovaná dotace Kč</t>
  </si>
  <si>
    <t>% dotace z celk. nákladů</t>
  </si>
  <si>
    <t>bodové hodnocení</t>
  </si>
  <si>
    <t>Oprava oken a dveří čp.115</t>
  </si>
  <si>
    <t>Rekonstrukce hasičské zbrojnice</t>
  </si>
  <si>
    <t>Výměna oken na budeově MŠ</t>
  </si>
  <si>
    <t>Obec Šonov</t>
  </si>
  <si>
    <t>Oprava hřbitovní zdi u kaple Panny Marie</t>
  </si>
  <si>
    <t>Mostek</t>
  </si>
  <si>
    <t>Hasičská zbrojnice č.p.17</t>
  </si>
  <si>
    <t>Bílé Poličany</t>
  </si>
  <si>
    <t>Oprava venk. Pláště č.p.10</t>
  </si>
  <si>
    <t xml:space="preserve">Bílá Třemešná </t>
  </si>
  <si>
    <t>Rekonstr.plochy pro malou k.</t>
  </si>
  <si>
    <t>Choustníkovo Hradiště</t>
  </si>
  <si>
    <t>Výměna oken a oprava MŠ</t>
  </si>
  <si>
    <t>Hořice</t>
  </si>
  <si>
    <t>Bílsko u Hořic</t>
  </si>
  <si>
    <t>Oprava budovy obecního úřadu</t>
  </si>
  <si>
    <t>Lukavec u Hořic</t>
  </si>
  <si>
    <t>Oprava střechy čp.16</t>
  </si>
  <si>
    <t xml:space="preserve">Jeřice </t>
  </si>
  <si>
    <t>Bezdrátový rozhlas pro obec Jeřice - přijímací moduly</t>
  </si>
  <si>
    <t>Ostroměř</t>
  </si>
  <si>
    <t>Instalace termostatických ventilů</t>
  </si>
  <si>
    <t>Úhlejov</t>
  </si>
  <si>
    <t>Rekonstrukce dětského hřiště- sportoviště</t>
  </si>
  <si>
    <t>Tetín</t>
  </si>
  <si>
    <t>Výstavba víceúčelového hřiště se skladem na sportovní potřeby a mobiliář</t>
  </si>
  <si>
    <t>Miletín</t>
  </si>
  <si>
    <t>Oprava budovy zdravotního střediska</t>
  </si>
  <si>
    <t>POV2009/101/DO/NEINV.</t>
  </si>
  <si>
    <t>Dobruška</t>
  </si>
  <si>
    <t>Bačetín</t>
  </si>
  <si>
    <t>Výměna oken na budově obecního úřadu</t>
  </si>
  <si>
    <t>POV2009/102/DO/NEINV.</t>
  </si>
  <si>
    <t>Bystré</t>
  </si>
  <si>
    <t>Sanace a izolace obecního vodojemu Bystré</t>
  </si>
  <si>
    <t>POV2009/103/DO/INV.</t>
  </si>
  <si>
    <t>Deštné v Orlických horách</t>
  </si>
  <si>
    <t>Výměna veřejného rozhlasu</t>
  </si>
  <si>
    <t>POV2009/104/DO/INV.</t>
  </si>
  <si>
    <t>Mokré</t>
  </si>
  <si>
    <t>Rekonstrukce budovy Obecního úřadu Mokré</t>
  </si>
  <si>
    <t>POV2009/105/DO/INV.-NEINV.</t>
  </si>
  <si>
    <t>Očelice</t>
  </si>
  <si>
    <t>Oprava budovy obecního úřadu v Očelicích</t>
  </si>
  <si>
    <t>POV2009/106/DO/NEINV.</t>
  </si>
  <si>
    <t>Pohoří</t>
  </si>
  <si>
    <t>Oprava havarijního stavu tělocvičny</t>
  </si>
  <si>
    <t>POV2009/107/DO/INV.</t>
  </si>
  <si>
    <t>Trnov</t>
  </si>
  <si>
    <t>Rekonstrukce kuchyně v MŠ Houdkovice</t>
  </si>
  <si>
    <t>POV2009/108/DO/INV.</t>
  </si>
  <si>
    <t>Val</t>
  </si>
  <si>
    <t>Stavební úpravy střechy objektu Obecního úřadu Val</t>
  </si>
  <si>
    <t>POV/2009/101/HK/INV</t>
  </si>
  <si>
    <t>Hradec Králové</t>
  </si>
  <si>
    <t>Čištěves</t>
  </si>
  <si>
    <t>Veřejné osvětlení - přisvětlení chodníků</t>
  </si>
  <si>
    <t>POV/2009/102/HK/NEINV</t>
  </si>
  <si>
    <t>Hrádek</t>
  </si>
  <si>
    <t>Oprava sakrálních památek včetně úprav jejich okolí</t>
  </si>
  <si>
    <t>POV/2009/103/HK/INV/NEINV</t>
  </si>
  <si>
    <t>Klamoš</t>
  </si>
  <si>
    <t>Oprava víceúčelového hřiště a modernizace dětského hřiště</t>
  </si>
  <si>
    <t>POV/2009/104/HK/NEINV</t>
  </si>
  <si>
    <t>Kratonohy</t>
  </si>
  <si>
    <t>MŠ Kratonohy - oprava soc. zařízení + zateplení obvod. pláště a výměna oken v hernách" - 2. ETAPA - Oprava ordinace a čekárny praktického lékaře + ložnice dětí a kabinetu v MŠ</t>
  </si>
  <si>
    <t>POV/2009/105/HK/NEINV</t>
  </si>
  <si>
    <t>Lovčice</t>
  </si>
  <si>
    <t>Hřbitovní zeď</t>
  </si>
  <si>
    <t>POV/2009/106/HK/NEINV</t>
  </si>
  <si>
    <t>Neděliště</t>
  </si>
  <si>
    <t>Výměna oken v budově obecního úřadu</t>
  </si>
  <si>
    <t>POV/2009/107/HK/NEINV</t>
  </si>
  <si>
    <t>Osice</t>
  </si>
  <si>
    <t>Oprava omítek a malování - Základní škola a Mateřská škola Františka Škroupa v Osicích</t>
  </si>
  <si>
    <t>POV/2009/108/HK/NEINV</t>
  </si>
  <si>
    <t>Račice nad Trotinou</t>
  </si>
  <si>
    <t>Oprava kulturněspolečenského zařízení</t>
  </si>
  <si>
    <t>POV/2009/109/HK/NEINV</t>
  </si>
  <si>
    <t>Skalice</t>
  </si>
  <si>
    <t>Oprava hřbitova v Číbuzi v majetku Obce Skalice</t>
  </si>
  <si>
    <t>POV/2009/110/HK/NEINV</t>
  </si>
  <si>
    <t>Stračov</t>
  </si>
  <si>
    <t>Dětské hřiště ve Stračově</t>
  </si>
  <si>
    <t>POV/2009/111/HK/NEINV</t>
  </si>
  <si>
    <t>Střezetice</t>
  </si>
  <si>
    <t>Výměna střešní krytiny na hostinci čp. 3 ve Střezeticích</t>
  </si>
  <si>
    <t>POV/2009/112/HK/NEINV</t>
  </si>
  <si>
    <t>Těchlovice</t>
  </si>
  <si>
    <t>Oprava hasičské zbrojnice</t>
  </si>
  <si>
    <t>POV/2009/113/HK/NEINV</t>
  </si>
  <si>
    <t>Třesovice</t>
  </si>
  <si>
    <t>Výměna oken na budově Obecního úřadu Třesovice</t>
  </si>
  <si>
    <t>POV/2009/114/HK/INV</t>
  </si>
  <si>
    <t>Všestary</t>
  </si>
  <si>
    <t>Přístavba a stavební úpravy požární zbrojnice Rozběřice</t>
  </si>
  <si>
    <t>Jaroměř</t>
  </si>
  <si>
    <t>Stavební úpravy hasičské zbrojnice v Jasenné</t>
  </si>
  <si>
    <t>Oprava hřbitovní kaple na hřbitově v Šestajovicích</t>
  </si>
  <si>
    <t>Obec Velichovky</t>
  </si>
  <si>
    <t>Stavební úpravy hygienického zařízení objektu na st.p. č. 457 v k.ú. Velichovky</t>
  </si>
  <si>
    <t>Jičín</t>
  </si>
  <si>
    <t>Zhotovení fasády víceúčelové budovy</t>
  </si>
  <si>
    <t xml:space="preserve">Výměna oken a podlah.krytiny v kult.d. </t>
  </si>
  <si>
    <t>Rekonstrukce č.p.28 - I.etapa</t>
  </si>
  <si>
    <t>Oprava vnějšího pláště Kulturn.domu</t>
  </si>
  <si>
    <t>Oplocení dětského hřiště</t>
  </si>
  <si>
    <t>Oplocení víceúčelového hřiště</t>
  </si>
  <si>
    <t>Rekonstr.hasičské zbrojnice v Jivanech</t>
  </si>
  <si>
    <t>Oprava mateřské školy a školní jídelny</t>
  </si>
  <si>
    <t>Oprava nádrže v Radimi</t>
  </si>
  <si>
    <t>Oprava objektů ve vlastnictví obce</t>
  </si>
  <si>
    <t>Rekonstrukce ústř.topení v budově OU</t>
  </si>
  <si>
    <t>Plynové ústřední vytápění MŠ Milíčeves</t>
  </si>
  <si>
    <t>Park ve Třtěnicích s dětským hřištěm</t>
  </si>
  <si>
    <t>Výstavba septiku s pískovým filtrem</t>
  </si>
  <si>
    <t xml:space="preserve">DOSTAVBA - Sklad OÚ s bus čekár. </t>
  </si>
  <si>
    <t>Oprava obecního hostince  - II.etapa</t>
  </si>
  <si>
    <t>Oprava venkov. prostor u budovy čp. 7</t>
  </si>
  <si>
    <t>Pevný přístř.pro ulož.nádob pro tř.odpad</t>
  </si>
  <si>
    <t>POV/2009/101/NA/NEINV</t>
  </si>
  <si>
    <t>Náchod</t>
  </si>
  <si>
    <t>Bukovice</t>
  </si>
  <si>
    <t>výměna oken ŽŠ Bukovice</t>
  </si>
  <si>
    <t>POV/2009/102/NA/INV</t>
  </si>
  <si>
    <t>Dolní Radechová</t>
  </si>
  <si>
    <t>Stavební úpravy ZŠ Dolní Radechová č.p.85 - změna stavby před dokončením</t>
  </si>
  <si>
    <t>POV/2009/103/NA/NEINV</t>
  </si>
  <si>
    <t>Kramolna</t>
  </si>
  <si>
    <t>Oprava oplocení mateřské školy a chodníku v areálu mateřské školy</t>
  </si>
  <si>
    <t>POV/2009/104/NA/NEINV</t>
  </si>
  <si>
    <t>Nový Hrádek</t>
  </si>
  <si>
    <t>Oprava hřbitovní zdi  - délka 24 bm -V. etapa</t>
  </si>
  <si>
    <t>POV/2009/105/NA/INV</t>
  </si>
  <si>
    <t>Suchý Důl</t>
  </si>
  <si>
    <t>Stavební úpravy a nástavba ZŠ a MŠ v Suchém Dole - I.etapa - stavební úpravy MŠ</t>
  </si>
  <si>
    <t>POV/2009/106/NA/NEINV</t>
  </si>
  <si>
    <t>Vysoká Srbská</t>
  </si>
  <si>
    <t xml:space="preserve">Místní kaplička </t>
  </si>
  <si>
    <t>POV/2009/107/NA/NEINV</t>
  </si>
  <si>
    <t>Vysokov</t>
  </si>
  <si>
    <t>Oprava havarijního stavu střechy na budově čp. 108 Vysokov /sídlo OÚ, knihovna, veřejný internet, technické zázemí obce/</t>
  </si>
  <si>
    <t>POV/2009/108/NA/INV</t>
  </si>
  <si>
    <t>Zábrodí</t>
  </si>
  <si>
    <t>Rekonstrukce chodníků v Horních Rybníkách "Zbrojnice - autobusová zastávka"</t>
  </si>
  <si>
    <t>POV/2009/109/NA/NEINV</t>
  </si>
  <si>
    <t>Žďár nad Metují</t>
  </si>
  <si>
    <t>Výměna oken ZŠ Žďár nad Metují</t>
  </si>
  <si>
    <t>POV/2008/110/NA/NEINV</t>
  </si>
  <si>
    <t>Žernov</t>
  </si>
  <si>
    <t xml:space="preserve">Rekonstrukce sokolovny - řešení havarijního stavu podlah </t>
  </si>
  <si>
    <t>Nová Paka</t>
  </si>
  <si>
    <t>Pecka</t>
  </si>
  <si>
    <t>Úbislavice</t>
  </si>
  <si>
    <t>Rekonstrukce střechy a výměna oken hasičské zbrojnice v obci Úbislavice</t>
  </si>
  <si>
    <t>POV/2009/101/NB/INV</t>
  </si>
  <si>
    <t>Nový Bydžov</t>
  </si>
  <si>
    <t>Oprava soc. zařízení v kulturním domě</t>
  </si>
  <si>
    <t>POV/2009/102/NB/INV</t>
  </si>
  <si>
    <t>Obec Kobylice</t>
  </si>
  <si>
    <t>Dokončení opravy budovy obecního úřadu a hasičské zbrojnice</t>
  </si>
  <si>
    <t>POV/2009/103/NB/INV</t>
  </si>
  <si>
    <t>Vybudování dětského hřistě</t>
  </si>
  <si>
    <t>POV/2009/104/NB/NEINV</t>
  </si>
  <si>
    <t xml:space="preserve">Obec Prasek </t>
  </si>
  <si>
    <t>Oprava obecní kaple v Prasku</t>
  </si>
  <si>
    <t>POV/2009/105/NB/INV</t>
  </si>
  <si>
    <t>Oprava střechy Dělnického domu Skřivany</t>
  </si>
  <si>
    <t>POV/2009/106/NB/INV</t>
  </si>
  <si>
    <t>Výstavba zpevněných ploch a úprava sportovních ploch včetně odvodnění v obci Šaplava.</t>
  </si>
  <si>
    <t>POV2009/101RK</t>
  </si>
  <si>
    <t>Rychnov nad Kněžnou</t>
  </si>
  <si>
    <t>Libel</t>
  </si>
  <si>
    <t>Oprava budovy obecního úřadu čp. 28</t>
  </si>
  <si>
    <t>POV2009/102RK</t>
  </si>
  <si>
    <t>Liberk</t>
  </si>
  <si>
    <t>Výměna oken v domu č.p.1 Bělá, výměna oken a oprava střechy domu č.p. 61 Hláska</t>
  </si>
  <si>
    <t>POV2009/103RK</t>
  </si>
  <si>
    <t>Lupenice</t>
  </si>
  <si>
    <t xml:space="preserve">Oprava fasády hasičské zbrojnice </t>
  </si>
  <si>
    <t>POV2009/104RK</t>
  </si>
  <si>
    <t>Synkov-Slemeno</t>
  </si>
  <si>
    <t>Oprava obecního úřadu</t>
  </si>
  <si>
    <t>POV2009/105RK</t>
  </si>
  <si>
    <t>Voděrady</t>
  </si>
  <si>
    <t>Rekonstrukce veřejného rozhlasu pro obec Voděrady</t>
  </si>
  <si>
    <t>POV/2009/103/TR/NEINV</t>
  </si>
  <si>
    <t>Trutnov</t>
  </si>
  <si>
    <t>Batňovice</t>
  </si>
  <si>
    <t>Dokončení opravy hřibitovní zdi u kostela sv. Bartoloměje</t>
  </si>
  <si>
    <t>POV/2009/118/TR/NEINV</t>
  </si>
  <si>
    <t>Bernartice</t>
  </si>
  <si>
    <t>Oprava a výměna střešní krytiny na budově čp. 25 v Bernarticích</t>
  </si>
  <si>
    <t>POV/2009/106/TR/NEINV</t>
  </si>
  <si>
    <t>Hajnice</t>
  </si>
  <si>
    <t>Oprava střechy na budově základní školy</t>
  </si>
  <si>
    <t>POV/2009/107/TR/NEINV</t>
  </si>
  <si>
    <t>Havlovice</t>
  </si>
  <si>
    <t>Stavební úpravy podkroví – stropní konstrukce v základní škole</t>
  </si>
  <si>
    <t>POV/2009/102/TR/NEINV</t>
  </si>
  <si>
    <t>Libňatov</t>
  </si>
  <si>
    <t>oprava budovy obecního úřadu</t>
  </si>
  <si>
    <t>POV/2009/116/TR/NEINV</t>
  </si>
  <si>
    <t>Malé Svatoňovice</t>
  </si>
  <si>
    <t>Rozšíření a úprava místního hřbitova -1.část</t>
  </si>
  <si>
    <t>POV/2009/105/TR/NEINV</t>
  </si>
  <si>
    <t>Radvanice</t>
  </si>
  <si>
    <t>Terénní a sadové úpravy na hřbitově v Radvanicích</t>
  </si>
  <si>
    <t>POV/2009/101/VR/NEINV</t>
  </si>
  <si>
    <t>Vrchlabí</t>
  </si>
  <si>
    <t>Čermná</t>
  </si>
  <si>
    <t>Kulturní sál - oprava havarijního stavu únikového schodiště a částečná oprava střechy</t>
  </si>
  <si>
    <t>POV/2009/102/VR/INV</t>
  </si>
  <si>
    <t>Černý Důl</t>
  </si>
  <si>
    <t>Výstavba dětských hřišť v městysi Černý Důl</t>
  </si>
  <si>
    <t>POV/2009/103/VR/NEINV</t>
  </si>
  <si>
    <t>Dolní Kalná</t>
  </si>
  <si>
    <t>Oprava stropů v budově ZŠ a MŠ Dolní Kalná</t>
  </si>
  <si>
    <t>POV/2009/104/VR/INV</t>
  </si>
  <si>
    <t>Dolní Lánov</t>
  </si>
  <si>
    <t>Zateplení I. patra školní budovy ZŠ Dolní Lánov</t>
  </si>
  <si>
    <t>POV/2009/105/VR/INV</t>
  </si>
  <si>
    <t>Horní Kalná</t>
  </si>
  <si>
    <t>Univerzální zahradní traktor</t>
  </si>
  <si>
    <t>POV/2009/106/VR/NEINV</t>
  </si>
  <si>
    <t>Klášterská Lhota</t>
  </si>
  <si>
    <t>Výměna oken v budově obecního úřadu a obecního bytu</t>
  </si>
  <si>
    <t>POV/2009/107/VR/NEINV</t>
  </si>
  <si>
    <t>Strážné</t>
  </si>
  <si>
    <t xml:space="preserve">VÝMĚNA OKEN NA OBJEKTU OBECNÍHO ÚŘADU VE STRÁŽNÉM </t>
  </si>
  <si>
    <t>POV/2009/101/KO/INV</t>
  </si>
  <si>
    <t>Kostelec nad Orlicí</t>
  </si>
  <si>
    <t>Stavební úpravy MŠ a školní jídelny čp. 71 v Albrechticích nad Orlicí</t>
  </si>
  <si>
    <t>POV/2009/102/KO/NEINV</t>
  </si>
  <si>
    <t>Oprava havarijního stavu budovy školy - II. etapa</t>
  </si>
  <si>
    <t>POV/2009/103/KO/NEINV</t>
  </si>
  <si>
    <t>Oprava části střechy obecního domu</t>
  </si>
  <si>
    <t>POV/2009/104/KO/NEINV</t>
  </si>
  <si>
    <t>Výměna oken a dveří z PVC v budově místní Základní a mateřské školy</t>
  </si>
  <si>
    <t>Hořenice</t>
  </si>
  <si>
    <t>Dětské hřiště -  Hořenice</t>
  </si>
  <si>
    <t>Heřmanice</t>
  </si>
  <si>
    <t>obecní knihovna, veřejný internet</t>
  </si>
  <si>
    <t>Janovičky-veřejné osvětlení</t>
  </si>
  <si>
    <t>Dvůr Králové n. L.</t>
  </si>
  <si>
    <t>Doubravice</t>
  </si>
  <si>
    <t>Oprava MK "Sádovská"</t>
  </si>
  <si>
    <t>Třebihošť</t>
  </si>
  <si>
    <t>Výstavba MK, kan. a VO</t>
  </si>
  <si>
    <t>Borovnice</t>
  </si>
  <si>
    <t>Oprava cesty "Za humny"</t>
  </si>
  <si>
    <t>Hřibojedy</t>
  </si>
  <si>
    <t>Rekonstr.břehu Libot.potoka</t>
  </si>
  <si>
    <t>Kohoutov</t>
  </si>
  <si>
    <t>audit</t>
  </si>
  <si>
    <t xml:space="preserve">Bašnice </t>
  </si>
  <si>
    <t>Oprava veřejného osvětlení</t>
  </si>
  <si>
    <t>Cerekvice nad Bystřicí</t>
  </si>
  <si>
    <t>Oprava veřejného osvětlení II. etapa</t>
  </si>
  <si>
    <t xml:space="preserve">Holovousy </t>
  </si>
  <si>
    <t>Oprava místní komunikace "Na parcelách"</t>
  </si>
  <si>
    <t xml:space="preserve">Lískovice </t>
  </si>
  <si>
    <t>Oprava chodníků 3. etapa Lískovice a Tereziny Dary</t>
  </si>
  <si>
    <t>Petrovičky</t>
  </si>
  <si>
    <t>Oprava místní komunikace "K Doležalom" a "K Rokosom"</t>
  </si>
  <si>
    <t>POV2009/201/INV.-NEINV.</t>
  </si>
  <si>
    <t>České Meziříčí</t>
  </si>
  <si>
    <t xml:space="preserve">Oprava chodníků, veřejného osvětlení a zeleně v ulici Osvobození </t>
  </si>
  <si>
    <t>POV2009/202/DO/NEINV.</t>
  </si>
  <si>
    <t>Bohdašín</t>
  </si>
  <si>
    <t>Oprava místní obecní komunikace na parc. Č. 1046 v obci Bohdašín</t>
  </si>
  <si>
    <t>POV2009/203/DO/NEINV.</t>
  </si>
  <si>
    <t>Dobřany</t>
  </si>
  <si>
    <t>Oprava veřejného osvětlení v Dobřanech</t>
  </si>
  <si>
    <t>POV2009/204/DO/NEINV.</t>
  </si>
  <si>
    <t>Janov</t>
  </si>
  <si>
    <t>Oprava místní komunikace</t>
  </si>
  <si>
    <t>POV2009/205/DO/INV.</t>
  </si>
  <si>
    <t>Kounov</t>
  </si>
  <si>
    <t>Zhotovení povrchu části místní komunikace v Rozkoši</t>
  </si>
  <si>
    <t>POV2009/206/DO/NEINV.</t>
  </si>
  <si>
    <t>Králova Lhota</t>
  </si>
  <si>
    <t>Oprava, obnovení a modernizace chodníků v obci po provedené generální opravě silnice II/308</t>
  </si>
  <si>
    <t>POV2009/207/DO/NEINV.</t>
  </si>
  <si>
    <t>Přepychy</t>
  </si>
  <si>
    <t>Oprava rybníku Obecník</t>
  </si>
  <si>
    <t>POV2009/208/DO/NEINV.</t>
  </si>
  <si>
    <t>Rohenice</t>
  </si>
  <si>
    <t>Oprava chodníků obce, oprava části obecní cesty kolem obecního hřbitova k památkově chráněné dřevěné zvonici</t>
  </si>
  <si>
    <t>POV2009/209/DO/INV.</t>
  </si>
  <si>
    <t>Semechnice</t>
  </si>
  <si>
    <t>Dostavba místní komunikace na pozemku parc. č. 491/2, 1076/1, 1222/2</t>
  </si>
  <si>
    <t>POV/2009/201/HK/INV</t>
  </si>
  <si>
    <t>Blešno</t>
  </si>
  <si>
    <t>Veřejné osvětlení na pozemcích p.č. 169/11, 154/1, 154/4, 154/8 154/23 a 913/6 v kat. území Blešno</t>
  </si>
  <si>
    <t>POV/2009/202/HK/NEINV</t>
  </si>
  <si>
    <t>Boharyně</t>
  </si>
  <si>
    <t>Oprava povrchů místních komunikací</t>
  </si>
  <si>
    <t>POV/2009/203/HK/INV</t>
  </si>
  <si>
    <t>Dohalice</t>
  </si>
  <si>
    <t>Výstavba 2 autobusových zastávek v Horních Dohalicích</t>
  </si>
  <si>
    <t>POV/2009/204/HK/INV/NEINV</t>
  </si>
  <si>
    <t>Hněvčeves</t>
  </si>
  <si>
    <t>Oprava chodníků v obci - etapa č. 3, doplnění kanalizačních vpustí</t>
  </si>
  <si>
    <t>POV/2009/205/HK/NEINV</t>
  </si>
  <si>
    <t>Hořiněves</t>
  </si>
  <si>
    <t>Oprava chodníku v místní části obce</t>
  </si>
  <si>
    <t>POV/2009/206/HK/INV</t>
  </si>
  <si>
    <t>Hvozdnice</t>
  </si>
  <si>
    <t xml:space="preserve">Rekonstrukce veřejného osvětlení v obci Hvozdnice III. Etapa </t>
  </si>
  <si>
    <t>POV/2009/207/HK/NEINV</t>
  </si>
  <si>
    <t>Jeníkovice</t>
  </si>
  <si>
    <t>Oprava chodníků</t>
  </si>
  <si>
    <t>POV/2009/208/HK/NEINV</t>
  </si>
  <si>
    <t>Jilovice</t>
  </si>
  <si>
    <t>Oprava chodníků a vjezdů ve středu obce Jílovice</t>
  </si>
  <si>
    <t>POV/2009/209/HK/NEINV</t>
  </si>
  <si>
    <t>Káranice</t>
  </si>
  <si>
    <t xml:space="preserve">Oprava chodníku  </t>
  </si>
  <si>
    <t>POV/2009/210/HK/INV</t>
  </si>
  <si>
    <t>Ledce</t>
  </si>
  <si>
    <t>Rekonstrukce chodníků v Ledcích - II. etapa</t>
  </si>
  <si>
    <t>POV/2009/211/HK/INV</t>
  </si>
  <si>
    <t>Lhota pod Libčany</t>
  </si>
  <si>
    <t>Výstavba silničních obrubníků a vjezdů v tělese chodníku a cyklostezky ve Lhotě pod Libčany</t>
  </si>
  <si>
    <t>POV/2009/212/HK/INV</t>
  </si>
  <si>
    <t>Libčany</t>
  </si>
  <si>
    <t>Vybudování chodníku u parkoviště jídelny v centru obce</t>
  </si>
  <si>
    <t>POV/2009/213/HK/INV</t>
  </si>
  <si>
    <t>Libníkovice</t>
  </si>
  <si>
    <t>Rekonstrukce chodníku od čp. 46 k čp. 49 v Libníkovicích</t>
  </si>
  <si>
    <t>POV/2009/214/HK/NEINV</t>
  </si>
  <si>
    <t>Librantice</t>
  </si>
  <si>
    <t>Oprava komunikace Úsek 1 a Úsek 2 - obec Librantice</t>
  </si>
  <si>
    <t>POV/2009/215/HK/NEINV</t>
  </si>
  <si>
    <t>Libřice</t>
  </si>
  <si>
    <t>Oprava místní komunikace a přístupové cesty k obecnímu úřadu</t>
  </si>
  <si>
    <t>POV/2009/216/HK/INV</t>
  </si>
  <si>
    <t>Praskačka</t>
  </si>
  <si>
    <t>Parkovací stání u Základní školy v Praskačce, přechod pro pěší, rekonstrukce autobusové zastávky v Praskačce</t>
  </si>
  <si>
    <t>POV/2009/217/HK/NEINV</t>
  </si>
  <si>
    <t>Převýšov</t>
  </si>
  <si>
    <t>Oprava místní komunikace a chodníku v Převýšově</t>
  </si>
  <si>
    <t>POV/2009/218/HK/INV</t>
  </si>
  <si>
    <t>Pšánky</t>
  </si>
  <si>
    <t>Výstavba infrastruktury pro bytovou výstavbu</t>
  </si>
  <si>
    <t>POV/2009/219/HK/INV</t>
  </si>
  <si>
    <t>Radíkovice</t>
  </si>
  <si>
    <t>Mostek pro pěší přes Radíkovický potok</t>
  </si>
  <si>
    <t>POV/2009/220/HK/INV</t>
  </si>
  <si>
    <t>Urbanice</t>
  </si>
  <si>
    <t>Autobusová zastávka Urbanice - rekonstrukce</t>
  </si>
  <si>
    <t>POV/2009/221/HK/INV/NEINV</t>
  </si>
  <si>
    <t>Výrava</t>
  </si>
  <si>
    <t>Doplňkový mobiliář ke komplexnímu projektu Obnova obecního domu, parku s vodní plochou a areálu pro sport</t>
  </si>
  <si>
    <t>POV/2009/222/HK/NEINV</t>
  </si>
  <si>
    <t>Vysoká nad Labem</t>
  </si>
  <si>
    <t>Oprava chodníků a části místní komunikace v lokalitě "u bytovek" v obci Vysoká nad Labem</t>
  </si>
  <si>
    <t>Obec Velký Třebešov</t>
  </si>
  <si>
    <t>Zvýšení bezpečnosti pohybu občanů na MK a chodnících v obci Velký Třebešov</t>
  </si>
  <si>
    <t>Oprava místních komunikací</t>
  </si>
  <si>
    <t xml:space="preserve">Výstavba nových chodníků </t>
  </si>
  <si>
    <t>Oprava komunikace a čekárny</t>
  </si>
  <si>
    <t>Oprava chodníků a úpr.veř.prostr.</t>
  </si>
  <si>
    <t>Lužany - oprava MK</t>
  </si>
  <si>
    <t>Rekonstruk.pož.nádrže Mlázovice</t>
  </si>
  <si>
    <t>Oprava komun.a rekonstr.veř.osv.</t>
  </si>
  <si>
    <t>Oprava komunikace ke hřbitovu</t>
  </si>
  <si>
    <t>Veřejné osvět.ve Střevači a Batíně</t>
  </si>
  <si>
    <t xml:space="preserve">Oprava veřejného osvětlení </t>
  </si>
  <si>
    <t xml:space="preserve">Úprava prostr.před hasič.zbrojnicí </t>
  </si>
  <si>
    <t xml:space="preserve">Vybud.přípoj.nn a osvět.na hřbitov </t>
  </si>
  <si>
    <t>POV/2009/201/NA/NEINV</t>
  </si>
  <si>
    <t>Brzice</t>
  </si>
  <si>
    <t>Rekonstrukce místních obecních komunikací (ppč. 424 a část ppč. 288-Proruby)</t>
  </si>
  <si>
    <t>POV/2009/202/NA/NEINV</t>
  </si>
  <si>
    <t>Hořičky</t>
  </si>
  <si>
    <t>Oprava místních komunikací a chodníků</t>
  </si>
  <si>
    <t>POV/2009/203/NA/NEINV</t>
  </si>
  <si>
    <t>Lhota pod Hořičkami</t>
  </si>
  <si>
    <t xml:space="preserve">Obnova a zřízení veřejné zeleně </t>
  </si>
  <si>
    <t>POV/2009/204/NA/NEINV</t>
  </si>
  <si>
    <t>Litoboř</t>
  </si>
  <si>
    <t>Oprava přelivu a výtokového kanálu z rybníka na návsi</t>
  </si>
  <si>
    <t>POV/2009/205/NA/NEINV</t>
  </si>
  <si>
    <t>Mezilečí</t>
  </si>
  <si>
    <t>Oprava klenutého kamenného mostku pod místní komunikací</t>
  </si>
  <si>
    <t>POV/2009/206/NA/NEINV</t>
  </si>
  <si>
    <t>Říkov</t>
  </si>
  <si>
    <t>Úprava veřejného prostranství na parcele 469 na katastrálním území Říkov</t>
  </si>
  <si>
    <t>POV/2009/207/NA/INV</t>
  </si>
  <si>
    <t>Slatina nad Úpou</t>
  </si>
  <si>
    <t>Rekonstrukce propustku-Slatina nad Úpou</t>
  </si>
  <si>
    <t>POV/2009/208/NA/NEINV/INV</t>
  </si>
  <si>
    <t>Studnice</t>
  </si>
  <si>
    <t>Stavební úpravy místní komunikace ve Starkoči</t>
  </si>
  <si>
    <t>POV/2009/209/NA/NEINV/INV</t>
  </si>
  <si>
    <t>Velká Jesenice</t>
  </si>
  <si>
    <t>Úprava veřejných prostranství v obci</t>
  </si>
  <si>
    <t>POV/2009/210/NA/INV</t>
  </si>
  <si>
    <t>Velké Petrovice</t>
  </si>
  <si>
    <t>Technická vybavenost pro výstavbu RD, k.ú. Velké Petrovice - komunikace</t>
  </si>
  <si>
    <t>POV/2009/211/NA/INV</t>
  </si>
  <si>
    <t>Vestec</t>
  </si>
  <si>
    <t>Vidochov</t>
  </si>
  <si>
    <t>Rekonstrukce protipožární nádrže</t>
  </si>
  <si>
    <t>POV/2009/201/NM/INV</t>
  </si>
  <si>
    <t>Nové Město n. M.</t>
  </si>
  <si>
    <t>Provodov - Šonov</t>
  </si>
  <si>
    <t>Rekonstrukce živičného povrchu náves Provodov</t>
  </si>
  <si>
    <t>POV/2009/202/NM/INV/NEINV</t>
  </si>
  <si>
    <t>Jestřebí</t>
  </si>
  <si>
    <t>Výstavba a oprava veřejného osvětlení</t>
  </si>
  <si>
    <t>POV/2009/201/NB/INV</t>
  </si>
  <si>
    <t>Rozšíření veřejného osvětlení a místního rozhlasu</t>
  </si>
  <si>
    <t>POV/2009/202/NB/NEINV</t>
  </si>
  <si>
    <t>Oprava veřejného osvětlení v Podolibech</t>
  </si>
  <si>
    <t>POV/2009/203/NB/NEINV</t>
  </si>
  <si>
    <t xml:space="preserve">Oprava chodníků  a vjezdů v obci Myštěves - 1. etapa </t>
  </si>
  <si>
    <t>POV/2009/204/NB/INV</t>
  </si>
  <si>
    <t>Obec Nepolisy</t>
  </si>
  <si>
    <t>Rekonstrukce místní komunikace - Nepolisy</t>
  </si>
  <si>
    <t>POV/2009/205/NB/NEINV</t>
  </si>
  <si>
    <t>Oprava chodníku v obci Janovice - 1 etapa</t>
  </si>
  <si>
    <t>POV2009/201RK</t>
  </si>
  <si>
    <t>Bartošovice</t>
  </si>
  <si>
    <t>POV2009/202RK</t>
  </si>
  <si>
    <t>Bílý Újezd</t>
  </si>
  <si>
    <t>ZTV na výstavbu rod. domků, etapa 2, Bílý Újezd - veřejné osvětlení</t>
  </si>
  <si>
    <t>POV2009/203RK</t>
  </si>
  <si>
    <t>Byzhradec</t>
  </si>
  <si>
    <t>Oprava břehů rybníka v Byzhradci</t>
  </si>
  <si>
    <t>POV2009/204RK</t>
  </si>
  <si>
    <t>Javornice</t>
  </si>
  <si>
    <t>Vstupní prostranství před budovou základní školy</t>
  </si>
  <si>
    <t>POV2009/205RK</t>
  </si>
  <si>
    <t>Lhoty u Potštejna</t>
  </si>
  <si>
    <t>Dokončení opravy místní komunikace</t>
  </si>
  <si>
    <t>POV2009/206RK</t>
  </si>
  <si>
    <t>Lično</t>
  </si>
  <si>
    <t>Oprava schodů a chodníku u pošty v Ličně</t>
  </si>
  <si>
    <t>POV2009/207RK</t>
  </si>
  <si>
    <t>Lukavice</t>
  </si>
  <si>
    <t>Rekonstrukce místní komunikace Farská</t>
  </si>
  <si>
    <t>POV2009/208RK</t>
  </si>
  <si>
    <t>Orlické Záhoří</t>
  </si>
  <si>
    <t>Úprava veřejného prostranství a místní komunikace na návsi obce</t>
  </si>
  <si>
    <t>POV2009/209RK</t>
  </si>
  <si>
    <t>Slatina n. Zdobnicí</t>
  </si>
  <si>
    <t>Rekonstrukce místních komunikací asfaltovou technologií</t>
  </si>
  <si>
    <t>POV2009/210RK</t>
  </si>
  <si>
    <t>Záměl</t>
  </si>
  <si>
    <t>Údržba a optimalizace veřejného osvětlení v Záměli</t>
  </si>
  <si>
    <t>POV/2009/214/TR/NEINV</t>
  </si>
  <si>
    <t>Dolní Olešnice</t>
  </si>
  <si>
    <t>Oprava místní komunikace Pod Zámkem</t>
  </si>
  <si>
    <t>POV/2009/215/TR/INV</t>
  </si>
  <si>
    <t>Horní Olešnice</t>
  </si>
  <si>
    <t>POV/2009/204/TR/NEINV</t>
  </si>
  <si>
    <t>Chvaleč</t>
  </si>
  <si>
    <t>Zpevnění povrchu místní komunikace - Chvaleč Malá Strana - I. etapa</t>
  </si>
  <si>
    <t>POV/2009/209/TR/NEINV</t>
  </si>
  <si>
    <t>Suchovršice</t>
  </si>
  <si>
    <t>Oprava veřejného osvětlení v obci Suchovršice etapa III.</t>
  </si>
  <si>
    <t>POV/2009/210/NEINV</t>
  </si>
  <si>
    <t>Velké Svatoňovice</t>
  </si>
  <si>
    <t>Obnova chodníku ve Velkých Svatoňovicích</t>
  </si>
  <si>
    <t>POV/2009/201/KO/INV</t>
  </si>
  <si>
    <t>Obec Bolehošť</t>
  </si>
  <si>
    <t>Výstavba nového chodníku v Bolehošťské Lhotě</t>
  </si>
  <si>
    <t>POV/2009/202/KO/INV</t>
  </si>
  <si>
    <t>Podpora technické infrastruktury pro novou výstavbu v obci Borovnice</t>
  </si>
  <si>
    <t>POV/2009/203/KO/INV</t>
  </si>
  <si>
    <t>Obec Čermná nad Orlicí</t>
  </si>
  <si>
    <t>Číčová - orientační osvětlení - veřejné osvětlení</t>
  </si>
  <si>
    <t>POV/2009/204/KO/NEINV</t>
  </si>
  <si>
    <t>Obec Čestice</t>
  </si>
  <si>
    <t>Úprava návsi - Častolovické Horky</t>
  </si>
  <si>
    <t>POV/2009/205/KO/INV</t>
  </si>
  <si>
    <t>Rekonstrukce místní komunikace</t>
  </si>
  <si>
    <t>POV/2009/206/KO/INV</t>
  </si>
  <si>
    <t>Výstavba chodníku podél silnice II/316 na pozemcích č. p. 696, 684/1, 947/2</t>
  </si>
  <si>
    <t>POV/2009/207/KO/NEINV</t>
  </si>
  <si>
    <t>POV/2009/208/KO/INV</t>
  </si>
  <si>
    <t>Výstavba autobusové zastávky</t>
  </si>
  <si>
    <t>DSO Broumovsko</t>
  </si>
  <si>
    <t>Propagace Broumovska pro cestovní ruch</t>
  </si>
  <si>
    <t>Mikroregion Podchlumí</t>
  </si>
  <si>
    <t>Vybavení veřejných prostranství Podchlumí mobiliářem a zelení 2009</t>
  </si>
  <si>
    <t>POV2009/301/DO/INV.</t>
  </si>
  <si>
    <t>DSO Region Orlické hory</t>
  </si>
  <si>
    <t>Zvýšení bezpečnosti v obcích DSO Region Orlické hory</t>
  </si>
  <si>
    <t>POV/2009/301/HK/INV</t>
  </si>
  <si>
    <t>Černilovsko</t>
  </si>
  <si>
    <t>Dětská hřiště v Mikroregionu Černilovsko</t>
  </si>
  <si>
    <t>POV/2009/302/HK/INV/NEINV</t>
  </si>
  <si>
    <t>Nechanicko</t>
  </si>
  <si>
    <t>Mikroregion Nechanicko dětem i rodičům</t>
  </si>
  <si>
    <t>POV/2009/303/HK/INV</t>
  </si>
  <si>
    <t>Obce PZ 1866</t>
  </si>
  <si>
    <t>Dopravní značení pro zvýšení bezpečnosti provozu v Mikroregionu obcí Památkové zóny 1866</t>
  </si>
  <si>
    <t>POV/2009/304/HK/INV</t>
  </si>
  <si>
    <t>Třebechovicko</t>
  </si>
  <si>
    <t>Veřejná prostranství a sportoviště Třebechovicka</t>
  </si>
  <si>
    <t>POV/2009/305/HK/NEINV</t>
  </si>
  <si>
    <t>Urbanická brázda</t>
  </si>
  <si>
    <t>Partnerství pro rozvoj mikroregionu Urbanická brázda</t>
  </si>
  <si>
    <t>Svazek obcí Brada</t>
  </si>
  <si>
    <t>Kulturní dědictví v kulturním prostředí</t>
  </si>
  <si>
    <t>Mikroregion Český ráj</t>
  </si>
  <si>
    <t>Mikroreg.Český ráj bezpečněji</t>
  </si>
  <si>
    <t>Lázeňský mikroregion</t>
  </si>
  <si>
    <t xml:space="preserve">Zvýšení bezpečnosti a informovanosti </t>
  </si>
  <si>
    <t>DSO Mariánská zahrada</t>
  </si>
  <si>
    <t>Mariánská zahrada krásnější</t>
  </si>
  <si>
    <t>POV/2009/301/NA/INV</t>
  </si>
  <si>
    <t>Dobrovolný svazek obcí Policka</t>
  </si>
  <si>
    <t>Společné pódium Policka</t>
  </si>
  <si>
    <t>POV/2009/302/NA/INV/NEINV</t>
  </si>
  <si>
    <t>DSO Stráně Hořičky</t>
  </si>
  <si>
    <t>Vybavení veřejných prostranství mobiliářem -2.etapa/2009</t>
  </si>
  <si>
    <t>POV/2009/303/NA/INV/NEINV</t>
  </si>
  <si>
    <t>Svazek obcí 1866</t>
  </si>
  <si>
    <t>Stabilita a rozvoj venkovského mikroregionu - Strategií a realizací rozvojových plánů míříme k udržitelnému rozvoji</t>
  </si>
  <si>
    <t>POV/2009/304/NA/INV/NEINV</t>
  </si>
  <si>
    <t>SVAZEK OBCÍ METUJE</t>
  </si>
  <si>
    <t>Zelená, čistá a udržovaná veřejná prostranství ve svazku obcí Metuje</t>
  </si>
  <si>
    <t>POV/2009/305/NA/INV/NEINV</t>
  </si>
  <si>
    <t>SVAZEK OBCÍ ÚPA</t>
  </si>
  <si>
    <t>Údržbou veřejných prostranství ke kulturnímu žití na venkově</t>
  </si>
  <si>
    <t>DSO Novopacko</t>
  </si>
  <si>
    <t>Modernizace sportovišť na Novopacku</t>
  </si>
  <si>
    <t>POV/2009/301/NM/INV/NEINV</t>
  </si>
  <si>
    <t>DSO Region Novoměstsko</t>
  </si>
  <si>
    <t>Dovybavení veřejných ploch v obcích DSO Region Novoměstsko</t>
  </si>
  <si>
    <t>POV2009/301RK</t>
  </si>
  <si>
    <t>DSO Mikroregion Rychnovsko</t>
  </si>
  <si>
    <t>Zdokonalení odpadového hospodářství obcí mikroregionu</t>
  </si>
  <si>
    <t>POV/2009/311/TR/NEINV</t>
  </si>
  <si>
    <t>Jestřebí Hory</t>
  </si>
  <si>
    <t>Jestřebí hory jako na dlani</t>
  </si>
  <si>
    <t>POV/2009/312/TR/NEINV</t>
  </si>
  <si>
    <t>Podkrkonoší</t>
  </si>
  <si>
    <t>Podkrkonoším společně s mapou v ruce</t>
  </si>
  <si>
    <t>POV/2009/308/TR/NEINV</t>
  </si>
  <si>
    <t>DSO Východní Krkonoše</t>
  </si>
  <si>
    <t>Krakonošovo království - mediální a propagační kampaň 2009</t>
  </si>
  <si>
    <t>POV/2009/317/TR/NEINV</t>
  </si>
  <si>
    <t>DSO Žacléřsko</t>
  </si>
  <si>
    <t>Marketing venkovské turistiky související s rozvojem venkova</t>
  </si>
  <si>
    <t>POV/2009/301/VR/NEINV</t>
  </si>
  <si>
    <t>Krkonoše - SMO</t>
  </si>
  <si>
    <t xml:space="preserve">Integrovaná prezentace Krkonoš </t>
  </si>
  <si>
    <t>POV/2009/301/KO/INV-NEINV</t>
  </si>
  <si>
    <t>DSO mikroregionu Brodec</t>
  </si>
  <si>
    <t>Vesnice pro život</t>
  </si>
  <si>
    <t>POV/2009/302/KO/INV-NEINV</t>
  </si>
  <si>
    <t>DSO Obecní voda</t>
  </si>
  <si>
    <t>Společný rozvoj obcí Obecní voda</t>
  </si>
  <si>
    <t>POV/2009/303/KO/INV-NEINV</t>
  </si>
  <si>
    <t>DSO Orlice</t>
  </si>
  <si>
    <t>Malebné obce podél Orlice</t>
  </si>
  <si>
    <t>Město Teplice nad Metují</t>
  </si>
  <si>
    <t>Výstavba domu s peč. Službou</t>
  </si>
  <si>
    <t>město</t>
  </si>
  <si>
    <t>Obec Božanov</t>
  </si>
  <si>
    <t>Dotace úroku z úvěru</t>
  </si>
  <si>
    <t>Rekonstrukce nemovitosti čp. 334</t>
  </si>
  <si>
    <t>Litíč</t>
  </si>
  <si>
    <t>Úroky z úvěru 2009</t>
  </si>
  <si>
    <t>Úroky z úvěru pro předfinancování projektů z PRV</t>
  </si>
  <si>
    <t>Kanalizace Holovousy- úroky z úvěru</t>
  </si>
  <si>
    <t>POV2009/401/DO/NEINV.</t>
  </si>
  <si>
    <t>Úroky z úvěru na dofinancování výstavby třech bytových jednotek v obci Bystré</t>
  </si>
  <si>
    <t>POV2009/402/DO/NEINV.</t>
  </si>
  <si>
    <t>Kanalizace včetně ČOV v obci Kounov</t>
  </si>
  <si>
    <t>POV2009/403/DO/NEINV.</t>
  </si>
  <si>
    <t>Plošná plynofikace, oprava chodníků a výkup pozemků</t>
  </si>
  <si>
    <t>POV2009/404/DO/NEINV.</t>
  </si>
  <si>
    <t>Úroky z úvěru: Financování inženýrských sítí u plánované bytové výstavby a dofinancování kulturního zařízení - sportovního klubu v Semechnicích</t>
  </si>
  <si>
    <t>POV2009/405/DO/NEINV.</t>
  </si>
  <si>
    <t>Úroky z úvěru: Financování plynofikace a infrastrutkury obcí spadajících pod obec Trnov</t>
  </si>
  <si>
    <t>POV/2009/401/HK/INV</t>
  </si>
  <si>
    <t>Výstavba technické infrastruktury pro RD Homyle</t>
  </si>
  <si>
    <t>POV/2009/402/HK/INV</t>
  </si>
  <si>
    <t>Dobřenice</t>
  </si>
  <si>
    <t>Kanalizace a ČOV Dobřenice</t>
  </si>
  <si>
    <t>POV/2009/403/HK/NEINV</t>
  </si>
  <si>
    <t>Dolní Přím</t>
  </si>
  <si>
    <t>Úhrada úroků z úvěru na akci "Oprava kanalizace Dolní Přím"</t>
  </si>
  <si>
    <t>POV/2009/404/HK/NEINV</t>
  </si>
  <si>
    <t>Plynofikace, kanalizace, vodovod - úroky z úvěru na vybudování sítí</t>
  </si>
  <si>
    <t>POV/2009/405/HK/NEINV</t>
  </si>
  <si>
    <t>Kosice</t>
  </si>
  <si>
    <t>Financování výstavby ČOV a kanalizace v obci Kosice a místní komunikace</t>
  </si>
  <si>
    <t>_HK_4_06</t>
  </si>
  <si>
    <t>POV/2009/406/HK/INV</t>
  </si>
  <si>
    <t>Kosičky</t>
  </si>
  <si>
    <t>Úhrada úroků z úvěrů kterými bude financována "Kanalizace v obci Kosičky" do doby poskytnutí dotace a do doby splacení úvěrů.</t>
  </si>
  <si>
    <t>POV/2009/407/HK/INV</t>
  </si>
  <si>
    <t>Splašková kanalizace a ČOV Lhota pod Libčany, Hubenice</t>
  </si>
  <si>
    <t>POV/2009/408/HK/INV/NEINV</t>
  </si>
  <si>
    <t>Mokrovousy</t>
  </si>
  <si>
    <t xml:space="preserve">Úroky z úvěrů - kanalizace, komunikace pro pěší </t>
  </si>
  <si>
    <t>POV/2009/409/HK/NEINV</t>
  </si>
  <si>
    <t>Výstavba inženýrských sítí pro výstavbu 12 rodinných domů</t>
  </si>
  <si>
    <t>POV/2009/410/HK/INV</t>
  </si>
  <si>
    <t>Písek</t>
  </si>
  <si>
    <t>Sídliště RD Písek - inženýrské sítě a komunikace</t>
  </si>
  <si>
    <t>POV/2009/411/HK/NEINV</t>
  </si>
  <si>
    <t>"Krásnice-kanalizace splašková a ČOV, Sedlice-kanalizace splašková" a "Dešťová kanalizace Praskačka-místní část Sedlice".</t>
  </si>
  <si>
    <t>POV/2009/412/HK/NEINV</t>
  </si>
  <si>
    <t>Dotace úroků z úvěru na Rekonstrukci komunikace v ulici Východní a Západní včetně podílu na pořízení travního traktoru</t>
  </si>
  <si>
    <t>POV/2009/413/HK/NEINV</t>
  </si>
  <si>
    <t>Výstavba všesportovního areálu - dotace úroků z úvěru.</t>
  </si>
  <si>
    <t>POV/2009/414/HK/INV</t>
  </si>
  <si>
    <t>Obnova obecního domu, parku s vodní plochou a areálu pro sport</t>
  </si>
  <si>
    <t>není uzavřena smlouva o úvěru</t>
  </si>
  <si>
    <t>Obec Chvalkovice</t>
  </si>
  <si>
    <t xml:space="preserve">Bytový dům na stav. parcele č. 3/1 v Miskolezích </t>
  </si>
  <si>
    <t>Obnova víceúčelového domu čp. 1 ve Velichovkách, kanalizace a ČOV Hustířany a oprava a stavební úpravy komunikace Na Zátiší</t>
  </si>
  <si>
    <t>Velký Třebešov - oddílná splašková kanalizace</t>
  </si>
  <si>
    <t>Obec Brada-Rybníček</t>
  </si>
  <si>
    <t>Vodovod Brada-Rybníček</t>
  </si>
  <si>
    <t>POV/2008/401/NA</t>
  </si>
  <si>
    <t>Kanalizace Dolní Radechová II.etapa; Plynofikace Obce Dolní Radechová</t>
  </si>
  <si>
    <t>POV/2009/402/NA</t>
  </si>
  <si>
    <t>DSO Podborsko</t>
  </si>
  <si>
    <t>Úroky z úvěru na Plynofikaci obci Žďárky, Vysoká Srbská a její místní část Zlíčko</t>
  </si>
  <si>
    <t>POV/2009/403/NA</t>
  </si>
  <si>
    <t>Úroky z úvěru na plynofikaci</t>
  </si>
  <si>
    <t>POV/2009/404/NA</t>
  </si>
  <si>
    <t>Machov</t>
  </si>
  <si>
    <t>Čistírna odpadních vod  Machov a stavba kanalaizačních sběračů</t>
  </si>
  <si>
    <t>POV/2009/405/NA</t>
  </si>
  <si>
    <t>Splátka úroků z úvěru pro přístavbu tělocvičny při ZŠ Velká Jesenice a na úpravu školní jídelny</t>
  </si>
  <si>
    <t>POV/2009/406/NA</t>
  </si>
  <si>
    <t>Dotace úroků z úvěrů na plynofikaci obce</t>
  </si>
  <si>
    <t>Dům s pečovatelskou službou</t>
  </si>
  <si>
    <t>POV/2009/402/NM/NEINV</t>
  </si>
  <si>
    <t>Bohuslavice</t>
  </si>
  <si>
    <t>Rekonstrukce pavilonu mateřské školky v Bohuslavicích</t>
  </si>
  <si>
    <t>POV/2009/403/NM/NEINV</t>
  </si>
  <si>
    <t>Provodov - Šonov, kanalizace a ČOV</t>
  </si>
  <si>
    <t>POV/2009/401/NM/NEINV</t>
  </si>
  <si>
    <t>Slavětín nad Metují</t>
  </si>
  <si>
    <t>Infrastruktura pro výstavbu 13 rodinných domků</t>
  </si>
  <si>
    <t>POV/2009/401/NB/NEINV</t>
  </si>
  <si>
    <t xml:space="preserve">Obec Humburky </t>
  </si>
  <si>
    <t xml:space="preserve">Nákup pozemků, splašková kanalizace I: a II. etapa, infrastruktura pro stavební pozemky. </t>
  </si>
  <si>
    <t>POV/2009/402/NB/NEINV</t>
  </si>
  <si>
    <t>Úroky z úvěru na infrastrukturu pro výstavbu 24 BJ.</t>
  </si>
  <si>
    <t>POV/2009/403/NB/NEINV</t>
  </si>
  <si>
    <t>Obec Králíky</t>
  </si>
  <si>
    <t>Plynofikace kulturního domu Králíky - strojovna vzduchotechniky</t>
  </si>
  <si>
    <t>POV/2009/404/NB/NEINV</t>
  </si>
  <si>
    <t>Obec Lužec nad Cidlinou</t>
  </si>
  <si>
    <t>Kanalizace a ČOV Lužec nad Cidlinou, kanalizační přípojky</t>
  </si>
  <si>
    <t>POV/2009/405/NB/INV</t>
  </si>
  <si>
    <t xml:space="preserve">Obec Měník </t>
  </si>
  <si>
    <t>Výstavba sítí technické infrastruktury v Obci Měník</t>
  </si>
  <si>
    <t>POV/2009/406/NB/NEINV</t>
  </si>
  <si>
    <t>Financování splacení závazků klienta vyplývajících ze smlouvy o účelovém úvěru na výstavbu obecního domu a kanalizace a ČOV</t>
  </si>
  <si>
    <t>POV/2009/407/NB/NEINV</t>
  </si>
  <si>
    <t>ČOV a kanalizace Prasek</t>
  </si>
  <si>
    <t>POV2009/401RK</t>
  </si>
  <si>
    <t>Černíkovice</t>
  </si>
  <si>
    <t>Nákup pozemků na zástavbu rodinných domků a komunikací</t>
  </si>
  <si>
    <t>POV2009/402RK</t>
  </si>
  <si>
    <t>Úroky z úvěru: Nákup pozemků pro bytovou výstavbu v obci Lično</t>
  </si>
  <si>
    <t>POV2009/403RK</t>
  </si>
  <si>
    <t>Výstavba občanské vybavenosti - obecní nájemné byty</t>
  </si>
  <si>
    <t>POV2009/404RK</t>
  </si>
  <si>
    <t>Skuhrov n. Bělou</t>
  </si>
  <si>
    <t>Úvěry pro rozvoj obce</t>
  </si>
  <si>
    <t>POV2009/405RK</t>
  </si>
  <si>
    <t>Úroky z úvěru: Financování plynofikace obcí spadajících pod obec Voděrady</t>
  </si>
  <si>
    <t>POV/2009/401/TR/NEINV</t>
  </si>
  <si>
    <t>Horní Maršov</t>
  </si>
  <si>
    <t>Úvěr na teplofikaci obce Horní Maršov</t>
  </si>
  <si>
    <t>POV/2009/419/TR/NEINV</t>
  </si>
  <si>
    <t>úroky z úvěru na výstavbu 6 bytových jednotek v Horní Olešnici čp.10</t>
  </si>
  <si>
    <t>POV/2009/401/VR/NEINV</t>
  </si>
  <si>
    <t>Úroky z půjčky na rekonstrukci školního hřiště Černý Důl - Čistá v Krkonoších</t>
  </si>
  <si>
    <t>POV/2009/402/VR/NEINV</t>
  </si>
  <si>
    <t>ÚVĚR NA FINANCOVÁNÍ VÝMĚNY LYŽAŘSKÉHO VLEKU VČ. VYBUDOVÁNÍ INFRASTRUKTURY A REKONSTRUKCI BUDOVY HORSKÉ SLUŽBY</t>
  </si>
  <si>
    <t>POV/2009/401/KO/NEINV</t>
  </si>
  <si>
    <t>Úroky z úvěru: Financování části kupní ceny nemovitosti včetně příslušenství a dofinancování plynofikace obce Bolehošť a jejich částí a infrastruktury spojené s plynofikací</t>
  </si>
  <si>
    <t>POV/2009/402/KO/NEINV</t>
  </si>
  <si>
    <t>Poskytnutý úvěr od KB a. s., na plynofikace obce Čermná nad Orlicí</t>
  </si>
  <si>
    <t>POV/2009/403/KO/NEINV</t>
  </si>
  <si>
    <t>Vodovod Čestice</t>
  </si>
  <si>
    <t>POV/2009/404/KO/NEINV</t>
  </si>
  <si>
    <t>Městys Doudleby nad Orlicí</t>
  </si>
  <si>
    <t>Rekonstrukce a přístavba ZŠ Doudleby nad Orlicí - etapa "Dostavba tělocvičny včetně vybavení"</t>
  </si>
  <si>
    <t>POV/2009/415/HK/NEINV</t>
  </si>
  <si>
    <t>Chudeřice</t>
  </si>
  <si>
    <t>Výstavba čistírny odpadních vod a inženýrských sítí v obci Chudeřice</t>
  </si>
  <si>
    <t>POV2009/501/DO/NEINV.</t>
  </si>
  <si>
    <t>DSO Vrchy</t>
  </si>
  <si>
    <t>Profesionalizace činností a aktivit DSO Vrchy</t>
  </si>
  <si>
    <t>POV/2009/501/NEINV</t>
  </si>
  <si>
    <t>Ladislav Kadavý Poradenství pro obce a firmy</t>
  </si>
  <si>
    <t>Poradenské centrum Lhota pod Libčany 2009</t>
  </si>
  <si>
    <t>POV/2009/502/NEINV</t>
  </si>
  <si>
    <t>Mikroregion Nechanicko</t>
  </si>
  <si>
    <t>Vzdělaný venkov</t>
  </si>
  <si>
    <t>Mateř.centrum Maminec, o.s.</t>
  </si>
  <si>
    <t xml:space="preserve">Vzděláváním k uchování lidových tradic </t>
  </si>
  <si>
    <t>POV/2008/501/NA</t>
  </si>
  <si>
    <t>Centrum rozvoje Česká Skalice</t>
  </si>
  <si>
    <t>Studnice vzdělávání 2009; klíčové kompetence v oblastech rozvoje venkova</t>
  </si>
  <si>
    <t>POV/2009/502/NA</t>
  </si>
  <si>
    <t>MAS Mezi Úpou a Metují</t>
  </si>
  <si>
    <t>Venkovská konference 2009 a setkání DSO Královéhradeckého kraje</t>
  </si>
  <si>
    <t>POV2009/501RK</t>
  </si>
  <si>
    <t>Dolní Bělá - svazek obcí</t>
  </si>
  <si>
    <t>Profesionalizace aktivit a činností Svazku obcí Dolní Bělá</t>
  </si>
  <si>
    <t>POV/2009/513/TR/NEINV</t>
  </si>
  <si>
    <t>Království - Jestřebí hory, o.p.s.</t>
  </si>
  <si>
    <t xml:space="preserve">Evropské peníze pro region III. </t>
  </si>
  <si>
    <t>POV/2009/501/KO/NEINV</t>
  </si>
  <si>
    <t>NAD ORLICÍ, o. p. s.</t>
  </si>
  <si>
    <t>Středoevropské cesty k živému venkovu</t>
  </si>
  <si>
    <t>POV/2009/502/KO/NEINV</t>
  </si>
  <si>
    <t>ŠOV Čermná nad Orlicí</t>
  </si>
  <si>
    <t>Vzdělávání a poradenství v oblasti rozvoje venkova a obnovy vesnice prostřednictvím Školy obnovy venkova Královéhradeckého kraje</t>
  </si>
  <si>
    <t>celkem</t>
  </si>
  <si>
    <t>DT1</t>
  </si>
  <si>
    <t>DT2</t>
  </si>
  <si>
    <t>DT3</t>
  </si>
  <si>
    <t>DT4</t>
  </si>
  <si>
    <t>DT5</t>
  </si>
  <si>
    <t>náklady celkem</t>
  </si>
  <si>
    <t>požadovaná dotace</t>
  </si>
  <si>
    <t>Žádosti doporučené k financování po odstranění nedostatků ve vedení účetnictví</t>
  </si>
  <si>
    <t>Žádosti nedoporučení k financování</t>
  </si>
  <si>
    <t xml:space="preserve">Heřmánkovice </t>
  </si>
  <si>
    <t>Rasošky</t>
  </si>
  <si>
    <t>Velký Třebešov</t>
  </si>
  <si>
    <t>Bystřice</t>
  </si>
  <si>
    <t>Češov</t>
  </si>
  <si>
    <t>Dětenice</t>
  </si>
  <si>
    <t>Holín</t>
  </si>
  <si>
    <t>Kněžnice</t>
  </si>
  <si>
    <t>Lužany</t>
  </si>
  <si>
    <t>Mlázovice</t>
  </si>
  <si>
    <t>Podůlší</t>
  </si>
  <si>
    <t>Sedliště</t>
  </si>
  <si>
    <t>Slavhostice</t>
  </si>
  <si>
    <t>Střevač</t>
  </si>
  <si>
    <t>Šárovcova Lhota</t>
  </si>
  <si>
    <t>Újezd pod Troskami</t>
  </si>
  <si>
    <t>Veliš</t>
  </si>
  <si>
    <t>Humburky</t>
  </si>
  <si>
    <t xml:space="preserve">Králíky </t>
  </si>
  <si>
    <t>Myštěves</t>
  </si>
  <si>
    <t>Nepolisy</t>
  </si>
  <si>
    <t>Vinary</t>
  </si>
  <si>
    <t>Bolehošť</t>
  </si>
  <si>
    <t>Čermná nad Orlicí</t>
  </si>
  <si>
    <t>Čestice</t>
  </si>
  <si>
    <t>Chleny</t>
  </si>
  <si>
    <t>Krchleby</t>
  </si>
  <si>
    <t>Svídnice</t>
  </si>
  <si>
    <t>Tutleky</t>
  </si>
  <si>
    <t>počet žádostí</t>
  </si>
  <si>
    <t>Žádosti doporučené k financování po odstranění nedostatků v účetnictví</t>
  </si>
  <si>
    <t>Šonov</t>
  </si>
  <si>
    <t>Chyjice</t>
  </si>
  <si>
    <t>Mladějov</t>
  </si>
  <si>
    <t>Albrechtice nad Orlicí</t>
  </si>
  <si>
    <t>Bukvice</t>
  </si>
  <si>
    <t>Kostelecké Horky</t>
  </si>
  <si>
    <t>Adršpach</t>
  </si>
  <si>
    <t>Velichovky</t>
  </si>
  <si>
    <t>Bačalky</t>
  </si>
  <si>
    <t>Sběř</t>
  </si>
  <si>
    <t>Kobylice</t>
  </si>
  <si>
    <t>Skřivany</t>
  </si>
  <si>
    <t>Křinice</t>
  </si>
  <si>
    <t>Běchary</t>
  </si>
  <si>
    <t>Židovice</t>
  </si>
  <si>
    <t>oŽlunice</t>
  </si>
  <si>
    <t>Kbelnice</t>
  </si>
  <si>
    <t>Slatiny</t>
  </si>
  <si>
    <t>Hejtmánkovice</t>
  </si>
  <si>
    <t>Libuň</t>
  </si>
  <si>
    <t>Hlušice</t>
  </si>
  <si>
    <t>Ohnišťany</t>
  </si>
  <si>
    <t xml:space="preserve">Šaplava </t>
  </si>
  <si>
    <t>Vrbice</t>
  </si>
  <si>
    <t>Kovač</t>
  </si>
  <si>
    <t>Rokytňany</t>
  </si>
  <si>
    <t>Třtěnice</t>
  </si>
  <si>
    <t>Údrnice</t>
  </si>
  <si>
    <t>Zámostí-Blata</t>
  </si>
  <si>
    <t>Žďár nad Orlicí</t>
  </si>
  <si>
    <t>Radim</t>
  </si>
  <si>
    <t xml:space="preserve">Prasek </t>
  </si>
  <si>
    <t>Jasenná</t>
  </si>
  <si>
    <t>Šestajovice</t>
  </si>
  <si>
    <t>Žádosti doporučené k financování po odstranění nedostaků v účetnictví</t>
  </si>
  <si>
    <t>POV/2009/302/VR/NEINV</t>
  </si>
  <si>
    <t>Svazek obcí Horní Labe</t>
  </si>
  <si>
    <t>Informační systém Svazku obcí Horní Labe</t>
  </si>
  <si>
    <t>z toho investice Kč</t>
  </si>
  <si>
    <t>z toho neinvestice Kč</t>
  </si>
  <si>
    <t>POV/2009/101/BR/</t>
  </si>
  <si>
    <t>POV/2009/102/BR/N</t>
  </si>
  <si>
    <t>POV/2009/103/BR/I</t>
  </si>
  <si>
    <t>POV/2009/104/BR</t>
  </si>
  <si>
    <t>POV/2009/101/NP/N</t>
  </si>
  <si>
    <t>POV/2009/102/NP/I</t>
  </si>
  <si>
    <t>POV/2009/101/HO/N</t>
  </si>
  <si>
    <t>POV2009/HO/102/I</t>
  </si>
  <si>
    <t>POV/2009/103/HO</t>
  </si>
  <si>
    <t>POV/2009/104/HO</t>
  </si>
  <si>
    <t>POV/2009/105/HO</t>
  </si>
  <si>
    <t>POV/2009/106/HO</t>
  </si>
  <si>
    <t>POV/2009/107/HO</t>
  </si>
  <si>
    <t>POV/2009/101/JA/I</t>
  </si>
  <si>
    <t>POV/2009/102/JA</t>
  </si>
  <si>
    <t>POV/2009/103/JA</t>
  </si>
  <si>
    <t>POV/2009/104/JA</t>
  </si>
  <si>
    <t>POV/2009/105/JA</t>
  </si>
  <si>
    <t>POV/2009/101/DK</t>
  </si>
  <si>
    <t>POV/2009/102/DK</t>
  </si>
  <si>
    <t>POV/2009/103/DK</t>
  </si>
  <si>
    <t>POV/2009/201/DK/I</t>
  </si>
  <si>
    <t>POV/2009/202/DK</t>
  </si>
  <si>
    <t>POV/2009/203/DK</t>
  </si>
  <si>
    <t>POV/2009/205/DK</t>
  </si>
  <si>
    <t>POV/2009/206/DK</t>
  </si>
  <si>
    <t>POV/2009/104/DK</t>
  </si>
  <si>
    <t>POV/2009/201/HO/N</t>
  </si>
  <si>
    <t>POV/2009/202/HO/N</t>
  </si>
  <si>
    <t>POV/2009/203/HO/N</t>
  </si>
  <si>
    <t>POV/2009/204/HO/N</t>
  </si>
  <si>
    <t>POV/2009/205/HO</t>
  </si>
  <si>
    <t>POV/2009/201/NP/I</t>
  </si>
  <si>
    <t>POV/2009/201/BR</t>
  </si>
  <si>
    <t>POV/2009/201/JA</t>
  </si>
  <si>
    <t>POV/2009/202/JA</t>
  </si>
  <si>
    <t>POV/2009/301/HO/NI</t>
  </si>
  <si>
    <t>POV/2009/301/BR/N</t>
  </si>
  <si>
    <t>POV/2009/301/NP/I</t>
  </si>
  <si>
    <t>POV/2009/401/JA/N</t>
  </si>
  <si>
    <t>POV/2009/402/JA/N</t>
  </si>
  <si>
    <t>POV/2009/403/JA/n</t>
  </si>
  <si>
    <t>POV/2009/401/NP/N</t>
  </si>
  <si>
    <t>POV/2009/401/BR/N</t>
  </si>
  <si>
    <t>POV/2009/402/BR/N</t>
  </si>
  <si>
    <t>POV/2009/401/DK/n</t>
  </si>
  <si>
    <t>POV/2009/401/HO/N</t>
  </si>
  <si>
    <t>POV/2009/402/HO/N</t>
  </si>
  <si>
    <t>není zpracovaný ÚP</t>
  </si>
  <si>
    <t>procento požadované dotace je větší než 50</t>
  </si>
  <si>
    <t xml:space="preserve">požadovaná dotace převyšuje maximum </t>
  </si>
  <si>
    <t>administrace/rezerva</t>
  </si>
  <si>
    <t>rozvoj a cestovní ruch dne 5. 2. 2009</t>
  </si>
  <si>
    <t>Uvedené výše dotací byly doporučeny ke schválení Zastupitelstvu Výborem pro regionální</t>
  </si>
  <si>
    <t>Návrh rozdělení prostředků POV 2009</t>
  </si>
  <si>
    <t>POV104/MZ-NEINV</t>
  </si>
  <si>
    <t>POV108/MZ-NEINV</t>
  </si>
  <si>
    <t>POV103/MZ-INV</t>
  </si>
  <si>
    <t>POV101/MZ-INV</t>
  </si>
  <si>
    <t>POV111/MZ-INV</t>
  </si>
  <si>
    <t>POV102/MZ-NEINV</t>
  </si>
  <si>
    <t>POV117/MZ-NEINV</t>
  </si>
  <si>
    <t>POV118/MZ-INV</t>
  </si>
  <si>
    <t>POV105/MZ-INV</t>
  </si>
  <si>
    <t>POV112/MZ-INV</t>
  </si>
  <si>
    <t>POV107/MZ-INV</t>
  </si>
  <si>
    <t>POV115/MZ-INV</t>
  </si>
  <si>
    <t>POV106/MZ-INV</t>
  </si>
  <si>
    <t>POV110/MZ-NEINV</t>
  </si>
  <si>
    <t>POV113/MZ-INV</t>
  </si>
  <si>
    <t>POV114/MZ-INV</t>
  </si>
  <si>
    <t>POV116/MZ-NEINV</t>
  </si>
  <si>
    <t>POV109/MZ-NEINV</t>
  </si>
  <si>
    <t>Žádosti nedoporučené k financování pro závažně nedostatky</t>
  </si>
  <si>
    <t>Výměna VO Kohoutov</t>
  </si>
  <si>
    <t>Rekonstrukce a vybudování návsi v Horní Olešnici - I.etapa</t>
  </si>
  <si>
    <t>Chodník ve vsi</t>
  </si>
  <si>
    <t>POV202/MZ-NEINV</t>
  </si>
  <si>
    <t>POV212/MZ-NEINV</t>
  </si>
  <si>
    <t>POV204/MZ-NEINV</t>
  </si>
  <si>
    <t>POV201/MZ-NEINV</t>
  </si>
  <si>
    <t>POV209/MZ-NEINV</t>
  </si>
  <si>
    <t>POV207/MZ-INV</t>
  </si>
  <si>
    <t>POV208/MZ-INV,NEINV</t>
  </si>
  <si>
    <t>POV210/MZ-NEINV</t>
  </si>
  <si>
    <t>POV211/MZ-INV</t>
  </si>
  <si>
    <t>POV213/MZ-NEINV</t>
  </si>
  <si>
    <t>POV205/MZ-INV,NEINV</t>
  </si>
  <si>
    <t>POV214/MZ-INV</t>
  </si>
  <si>
    <t>POV206/MZ-NEINV</t>
  </si>
  <si>
    <t>POV203/MZ-INV</t>
  </si>
  <si>
    <t>POV303MZ-INV,NEINV</t>
  </si>
  <si>
    <t>POV301/MZ-INV</t>
  </si>
  <si>
    <t>POV304/MZ-NEINV</t>
  </si>
  <si>
    <t>POV302/MZ-INV,NEINV</t>
  </si>
  <si>
    <t>POV401/MZ-NEINV</t>
  </si>
  <si>
    <t>POV2009/403/BR</t>
  </si>
  <si>
    <t>POV501/MZ-NEINV</t>
  </si>
  <si>
    <t>schválená dotace</t>
  </si>
  <si>
    <t>počet schválených žádostí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</si>
</sst>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&quot;ont&quot;h\ d&quot;, yyyy&quot;"/>
    <numFmt numFmtId="168" formatCode="mmm\ dd"/>
    <numFmt numFmtId="169" formatCode="#,##0.0"/>
  </numFmts>
  <fonts count="3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"/>
      <color indexed="8"/>
      <name val="Courier New"/>
      <family val="3"/>
    </font>
    <font>
      <b/>
      <sz val="1"/>
      <color indexed="8"/>
      <name val="Courier New"/>
      <family val="3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2"/>
    </font>
    <font>
      <b/>
      <sz val="10"/>
      <name val="Arial CE"/>
      <family val="0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CE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Arial CE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0" fontId="12" fillId="0" borderId="0">
      <alignment/>
      <protection locked="0"/>
    </xf>
    <xf numFmtId="0" fontId="12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12" fillId="0" borderId="0">
      <alignment/>
      <protection locked="0"/>
    </xf>
    <xf numFmtId="0" fontId="12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2" fillId="0" borderId="0">
      <alignment/>
      <protection locked="0"/>
    </xf>
    <xf numFmtId="0" fontId="6" fillId="18" borderId="6" applyNumberForma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12" fillId="0" borderId="8">
      <alignment/>
      <protection locked="0"/>
    </xf>
    <xf numFmtId="0" fontId="24" fillId="7" borderId="9" applyNumberFormat="0" applyAlignment="0" applyProtection="0"/>
    <xf numFmtId="0" fontId="25" fillId="19" borderId="9" applyNumberFormat="0" applyAlignment="0" applyProtection="0"/>
    <xf numFmtId="0" fontId="26" fillId="19" borderId="10" applyNumberFormat="0" applyAlignment="0" applyProtection="0"/>
    <xf numFmtId="0" fontId="27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4" fontId="4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4" fillId="0" borderId="0" xfId="55" applyFont="1" applyAlignment="1">
      <alignment vertical="center"/>
      <protection/>
    </xf>
    <xf numFmtId="0" fontId="4" fillId="0" borderId="0" xfId="55" applyFont="1">
      <alignment/>
      <protection/>
    </xf>
    <xf numFmtId="0" fontId="5" fillId="0" borderId="0" xfId="55" applyFont="1" applyAlignment="1">
      <alignment horizontal="center" vertical="center" wrapText="1"/>
      <protection/>
    </xf>
    <xf numFmtId="0" fontId="6" fillId="0" borderId="0" xfId="55" applyAlignment="1">
      <alignment vertical="center"/>
      <protection/>
    </xf>
    <xf numFmtId="0" fontId="6" fillId="0" borderId="0" xfId="55">
      <alignment/>
      <protection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top"/>
      <protection locked="0"/>
    </xf>
    <xf numFmtId="4" fontId="4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top"/>
      <protection locked="0"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56" applyFont="1" applyFill="1" applyBorder="1" applyAlignment="1">
      <alignment vertical="center"/>
      <protection/>
    </xf>
    <xf numFmtId="4" fontId="0" fillId="0" borderId="0" xfId="56" applyNumberFormat="1" applyFont="1" applyFill="1" applyBorder="1" applyAlignment="1">
      <alignment vertical="center"/>
      <protection/>
    </xf>
    <xf numFmtId="0" fontId="0" fillId="0" borderId="0" xfId="56" applyFont="1" applyFill="1" applyBorder="1" applyAlignment="1">
      <alignment horizontal="center" vertical="center"/>
      <protection/>
    </xf>
    <xf numFmtId="2" fontId="0" fillId="0" borderId="0" xfId="56" applyNumberFormat="1" applyFont="1" applyFill="1" applyBorder="1" applyAlignment="1">
      <alignment vertical="center"/>
      <protection/>
    </xf>
    <xf numFmtId="4" fontId="0" fillId="0" borderId="0" xfId="56" applyNumberFormat="1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53" applyFont="1" applyFill="1" applyBorder="1" applyAlignment="1">
      <alignment vertical="center"/>
      <protection/>
    </xf>
    <xf numFmtId="0" fontId="0" fillId="0" borderId="0" xfId="54" applyFont="1" applyFill="1" applyBorder="1" applyAlignment="1">
      <alignment vertical="center"/>
      <protection/>
    </xf>
    <xf numFmtId="4" fontId="0" fillId="0" borderId="0" xfId="54" applyNumberFormat="1" applyFont="1" applyFill="1" applyBorder="1" applyAlignment="1">
      <alignment vertical="center"/>
      <protection/>
    </xf>
    <xf numFmtId="4" fontId="0" fillId="0" borderId="0" xfId="53" applyNumberFormat="1" applyFont="1" applyFill="1" applyBorder="1" applyAlignment="1">
      <alignment vertical="center"/>
      <protection/>
    </xf>
    <xf numFmtId="0" fontId="0" fillId="0" borderId="0" xfId="53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56" applyFont="1" applyFill="1" applyBorder="1" applyAlignment="1">
      <alignment vertical="center"/>
      <protection/>
    </xf>
    <xf numFmtId="0" fontId="0" fillId="0" borderId="0" xfId="56" applyNumberFormat="1" applyFont="1" applyFill="1" applyBorder="1" applyAlignment="1">
      <alignment vertical="center"/>
      <protection/>
    </xf>
    <xf numFmtId="4" fontId="0" fillId="0" borderId="0" xfId="56" applyNumberFormat="1" applyFont="1" applyFill="1" applyBorder="1" applyAlignment="1">
      <alignment vertical="center"/>
      <protection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 vertical="center"/>
    </xf>
    <xf numFmtId="0" fontId="0" fillId="0" borderId="0" xfId="56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3" fontId="6" fillId="0" borderId="0" xfId="55" applyNumberFormat="1" applyFont="1" applyFill="1" applyBorder="1" applyAlignment="1">
      <alignment vertical="center"/>
      <protection/>
    </xf>
    <xf numFmtId="0" fontId="0" fillId="0" borderId="0" xfId="55" applyFont="1" applyFill="1" applyBorder="1" applyAlignment="1">
      <alignment vertical="center"/>
      <protection/>
    </xf>
    <xf numFmtId="4" fontId="6" fillId="0" borderId="0" xfId="55" applyNumberFormat="1" applyFont="1" applyFill="1" applyBorder="1" applyAlignment="1">
      <alignment vertical="center"/>
      <protection/>
    </xf>
    <xf numFmtId="4" fontId="4" fillId="0" borderId="0" xfId="55" applyNumberFormat="1" applyFont="1" applyFill="1" applyBorder="1" applyAlignment="1">
      <alignment vertical="center"/>
      <protection/>
    </xf>
    <xf numFmtId="0" fontId="29" fillId="0" borderId="0" xfId="55" applyFont="1">
      <alignment/>
      <protection/>
    </xf>
    <xf numFmtId="0" fontId="29" fillId="0" borderId="0" xfId="55" applyFont="1" applyFill="1" applyBorder="1" applyAlignment="1">
      <alignment vertical="center"/>
      <protection/>
    </xf>
    <xf numFmtId="4" fontId="29" fillId="0" borderId="0" xfId="55" applyNumberFormat="1" applyFont="1" applyFill="1" applyBorder="1" applyAlignment="1">
      <alignment vertical="center"/>
      <protection/>
    </xf>
    <xf numFmtId="0" fontId="29" fillId="0" borderId="0" xfId="55" applyFont="1" applyAlignment="1">
      <alignment vertical="center"/>
      <protection/>
    </xf>
    <xf numFmtId="0" fontId="0" fillId="0" borderId="0" xfId="0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4" fontId="0" fillId="0" borderId="0" xfId="0" applyNumberFormat="1" applyFont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55" applyFont="1" applyFill="1" applyBorder="1" applyAlignment="1">
      <alignment horizontal="center" vertical="center" wrapText="1"/>
      <protection/>
    </xf>
    <xf numFmtId="4" fontId="4" fillId="0" borderId="0" xfId="55" applyNumberFormat="1" applyFont="1" applyFill="1" applyBorder="1" applyAlignment="1">
      <alignment horizontal="center" vertical="center" wrapText="1"/>
      <protection/>
    </xf>
    <xf numFmtId="4" fontId="6" fillId="0" borderId="0" xfId="55" applyNumberFormat="1" applyAlignment="1">
      <alignment vertical="center"/>
      <protection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53" applyFont="1" applyFill="1" applyBorder="1" applyAlignment="1">
      <alignment vertical="center"/>
      <protection/>
    </xf>
    <xf numFmtId="0" fontId="0" fillId="0" borderId="0" xfId="54" applyFont="1" applyFill="1" applyBorder="1" applyAlignment="1">
      <alignment vertical="center"/>
      <protection/>
    </xf>
    <xf numFmtId="4" fontId="0" fillId="0" borderId="0" xfId="54" applyNumberFormat="1" applyFont="1" applyFill="1" applyBorder="1" applyAlignment="1">
      <alignment vertical="center"/>
      <protection/>
    </xf>
    <xf numFmtId="4" fontId="0" fillId="0" borderId="0" xfId="53" applyNumberFormat="1" applyFont="1" applyFill="1" applyBorder="1" applyAlignment="1">
      <alignment vertical="center"/>
      <protection/>
    </xf>
    <xf numFmtId="0" fontId="0" fillId="0" borderId="0" xfId="53" applyFont="1" applyFill="1" applyBorder="1" applyAlignment="1">
      <alignment horizontal="center" vertical="center"/>
      <protection/>
    </xf>
    <xf numFmtId="4" fontId="0" fillId="0" borderId="0" xfId="0" applyNumberFormat="1" applyFont="1" applyFill="1" applyBorder="1" applyAlignment="1">
      <alignment/>
    </xf>
    <xf numFmtId="0" fontId="4" fillId="0" borderId="0" xfId="55" applyFont="1" applyFill="1" applyBorder="1" applyAlignment="1">
      <alignment horizontal="center" vertical="center"/>
      <protection/>
    </xf>
    <xf numFmtId="3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9" fillId="0" borderId="0" xfId="55" applyFont="1" applyAlignment="1">
      <alignment vertical="center"/>
      <protection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0" xfId="0" applyFill="1" applyBorder="1" applyAlignment="1">
      <alignment vertical="center"/>
    </xf>
    <xf numFmtId="0" fontId="33" fillId="0" borderId="0" xfId="0" applyFont="1" applyAlignment="1">
      <alignment horizontal="center" vertical="center" wrapText="1"/>
    </xf>
    <xf numFmtId="4" fontId="34" fillId="0" borderId="0" xfId="0" applyNumberFormat="1" applyFont="1" applyAlignment="1">
      <alignment vertical="center"/>
    </xf>
    <xf numFmtId="0" fontId="34" fillId="0" borderId="0" xfId="0" applyFont="1" applyAlignment="1">
      <alignment vertical="center"/>
    </xf>
    <xf numFmtId="4" fontId="34" fillId="0" borderId="0" xfId="0" applyNumberFormat="1" applyFont="1" applyAlignment="1">
      <alignment vertical="center" wrapText="1"/>
    </xf>
    <xf numFmtId="4" fontId="33" fillId="0" borderId="0" xfId="0" applyNumberFormat="1" applyFont="1" applyAlignment="1">
      <alignment horizontal="center" vertical="center" wrapText="1"/>
    </xf>
    <xf numFmtId="4" fontId="34" fillId="0" borderId="0" xfId="0" applyNumberFormat="1" applyFont="1" applyAlignment="1">
      <alignment/>
    </xf>
    <xf numFmtId="4" fontId="34" fillId="0" borderId="0" xfId="0" applyNumberFormat="1" applyFont="1" applyBorder="1" applyAlignment="1">
      <alignment vertical="center"/>
    </xf>
    <xf numFmtId="0" fontId="33" fillId="0" borderId="0" xfId="55" applyFont="1" applyAlignment="1">
      <alignment horizontal="center" vertical="center" wrapText="1"/>
      <protection/>
    </xf>
    <xf numFmtId="4" fontId="35" fillId="0" borderId="0" xfId="55" applyNumberFormat="1" applyFont="1" applyAlignment="1">
      <alignment vertical="center"/>
      <protection/>
    </xf>
    <xf numFmtId="0" fontId="35" fillId="0" borderId="0" xfId="55" applyFont="1" applyAlignment="1">
      <alignment vertical="center"/>
      <protection/>
    </xf>
    <xf numFmtId="4" fontId="35" fillId="0" borderId="0" xfId="55" applyNumberFormat="1" applyFont="1" applyAlignment="1">
      <alignment vertical="center"/>
      <protection/>
    </xf>
    <xf numFmtId="3" fontId="0" fillId="0" borderId="0" xfId="0" applyNumberFormat="1" applyAlignment="1">
      <alignment horizontal="center" vertical="center" wrapText="1"/>
    </xf>
    <xf numFmtId="3" fontId="34" fillId="0" borderId="0" xfId="0" applyNumberFormat="1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3" fontId="34" fillId="0" borderId="0" xfId="0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</cellXfs>
  <cellStyles count="6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urrency" xfId="35"/>
    <cellStyle name="Comma" xfId="36"/>
    <cellStyle name="Comma [0]" xfId="37"/>
    <cellStyle name="Date" xfId="38"/>
    <cellStyle name="Fixed" xfId="39"/>
    <cellStyle name="Heading1" xfId="40"/>
    <cellStyle name="Heading2" xfId="41"/>
    <cellStyle name="Hyperlink" xfId="42"/>
    <cellStyle name="Chybně" xfId="43"/>
    <cellStyle name="Kontrolní buňka" xfId="44"/>
    <cellStyle name="Currency" xfId="45"/>
    <cellStyle name="Currency [0]" xfId="46"/>
    <cellStyle name="Nadpis 1" xfId="47"/>
    <cellStyle name="Nadpis 2" xfId="48"/>
    <cellStyle name="Nadpis 3" xfId="49"/>
    <cellStyle name="Nadpis 4" xfId="50"/>
    <cellStyle name="Název" xfId="51"/>
    <cellStyle name="Neutrální" xfId="52"/>
    <cellStyle name="normální 2 2" xfId="53"/>
    <cellStyle name="normální 3 2" xfId="54"/>
    <cellStyle name="normální_DT_5" xfId="55"/>
    <cellStyle name="normální_priloha_3_metodika_pro_zprostredkovatele" xfId="56"/>
    <cellStyle name="Percent" xfId="57"/>
    <cellStyle name="Poznámka" xfId="58"/>
    <cellStyle name="Percent" xfId="59"/>
    <cellStyle name="Propojená buňka" xfId="60"/>
    <cellStyle name="Followed Hyperlink" xfId="61"/>
    <cellStyle name="Správně" xfId="62"/>
    <cellStyle name="Text upozornění" xfId="63"/>
    <cellStyle name="Total" xfId="64"/>
    <cellStyle name="Vstup" xfId="65"/>
    <cellStyle name="Výpočet" xfId="66"/>
    <cellStyle name="Výstup" xfId="67"/>
    <cellStyle name="Vysvětlující text" xfId="68"/>
    <cellStyle name="Zvýraznění 1" xfId="69"/>
    <cellStyle name="Zvýraznění 2" xfId="70"/>
    <cellStyle name="Zvýraznění 3" xfId="71"/>
    <cellStyle name="Zvýraznění 4" xfId="72"/>
    <cellStyle name="Zvýraznění 5" xfId="73"/>
    <cellStyle name="Zvýraznění 6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7"/>
  <sheetViews>
    <sheetView zoomScalePageLayoutView="0" workbookViewId="0" topLeftCell="A1">
      <selection activeCell="H14" sqref="H14"/>
    </sheetView>
  </sheetViews>
  <sheetFormatPr defaultColWidth="9.140625" defaultRowHeight="12.75"/>
  <cols>
    <col min="3" max="4" width="15.7109375" style="70" customWidth="1"/>
    <col min="5" max="5" width="11.140625" style="70" customWidth="1"/>
    <col min="6" max="6" width="15.7109375" style="70" customWidth="1"/>
    <col min="7" max="7" width="13.7109375" style="0" customWidth="1"/>
    <col min="9" max="9" width="12.7109375" style="0" bestFit="1" customWidth="1"/>
  </cols>
  <sheetData>
    <row r="2" ht="12.75">
      <c r="B2" s="2" t="s">
        <v>872</v>
      </c>
    </row>
    <row r="4" ht="12.75">
      <c r="B4" t="s">
        <v>871</v>
      </c>
    </row>
    <row r="5" ht="12.75">
      <c r="B5" t="s">
        <v>870</v>
      </c>
    </row>
    <row r="6" ht="12.75">
      <c r="C6" s="85"/>
    </row>
    <row r="7" spans="3:7" ht="38.25">
      <c r="C7" s="70" t="s">
        <v>743</v>
      </c>
      <c r="D7" s="70" t="s">
        <v>744</v>
      </c>
      <c r="E7" s="70" t="s">
        <v>776</v>
      </c>
      <c r="F7" s="115" t="s">
        <v>916</v>
      </c>
      <c r="G7" s="115" t="s">
        <v>917</v>
      </c>
    </row>
    <row r="8" spans="2:7" ht="12.75">
      <c r="B8" t="s">
        <v>738</v>
      </c>
      <c r="C8" s="27">
        <v>64151437.4</v>
      </c>
      <c r="D8" s="27">
        <v>28489302</v>
      </c>
      <c r="E8" s="83">
        <v>101</v>
      </c>
      <c r="F8" s="105">
        <v>10294000</v>
      </c>
      <c r="G8" s="116">
        <v>39</v>
      </c>
    </row>
    <row r="9" spans="2:7" ht="12.75">
      <c r="B9" t="s">
        <v>739</v>
      </c>
      <c r="C9" s="72">
        <v>79711793.50999999</v>
      </c>
      <c r="D9" s="72">
        <v>35008924.5</v>
      </c>
      <c r="E9" s="84">
        <v>100</v>
      </c>
      <c r="F9" s="105">
        <v>15607000</v>
      </c>
      <c r="G9" s="114">
        <v>47</v>
      </c>
    </row>
    <row r="10" spans="2:7" ht="12.75">
      <c r="B10" t="s">
        <v>740</v>
      </c>
      <c r="C10" s="72">
        <v>29938507</v>
      </c>
      <c r="D10" s="72">
        <v>17806323</v>
      </c>
      <c r="E10" s="84">
        <v>29</v>
      </c>
      <c r="F10" s="105">
        <v>8697000</v>
      </c>
      <c r="G10" s="114">
        <v>29</v>
      </c>
    </row>
    <row r="11" spans="2:7" ht="12.75">
      <c r="B11" t="s">
        <v>741</v>
      </c>
      <c r="C11" s="72">
        <v>11747669.28</v>
      </c>
      <c r="D11" s="72">
        <v>7791281</v>
      </c>
      <c r="E11" s="84">
        <v>60</v>
      </c>
      <c r="F11" s="105">
        <v>6828000</v>
      </c>
      <c r="G11" s="114">
        <v>55</v>
      </c>
    </row>
    <row r="12" spans="2:7" ht="12.75">
      <c r="B12" t="s">
        <v>742</v>
      </c>
      <c r="C12" s="72">
        <v>3179000</v>
      </c>
      <c r="D12" s="72">
        <v>2942050</v>
      </c>
      <c r="E12" s="84">
        <v>10</v>
      </c>
      <c r="F12" s="105">
        <v>1500000</v>
      </c>
      <c r="G12" s="114">
        <v>4</v>
      </c>
    </row>
    <row r="13" spans="2:7" ht="12.75">
      <c r="B13" t="s">
        <v>869</v>
      </c>
      <c r="C13" s="72"/>
      <c r="D13" s="72"/>
      <c r="E13" s="84"/>
      <c r="F13" s="105">
        <v>2074000</v>
      </c>
      <c r="G13" s="114"/>
    </row>
    <row r="14" spans="2:7" ht="12.75">
      <c r="B14" s="2" t="s">
        <v>737</v>
      </c>
      <c r="C14" s="71">
        <f>SUM(C8:C12)</f>
        <v>188728407.19</v>
      </c>
      <c r="D14" s="71">
        <f>SUM(D8:D12)</f>
        <v>92037880.5</v>
      </c>
      <c r="E14" s="96">
        <f>SUM(E8:E13)</f>
        <v>300</v>
      </c>
      <c r="F14" s="105">
        <f>SUM(F8:F13)</f>
        <v>45000000</v>
      </c>
      <c r="G14" s="114">
        <f>SUM(G8:G13)</f>
        <v>174</v>
      </c>
    </row>
    <row r="15" ht="12.75">
      <c r="E15" s="113"/>
    </row>
    <row r="16" ht="12.75">
      <c r="F16" s="85"/>
    </row>
    <row r="17" ht="12.75">
      <c r="C17" s="85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M114"/>
  <sheetViews>
    <sheetView zoomScalePageLayoutView="0" workbookViewId="0" topLeftCell="A2">
      <pane xSplit="3" ySplit="3" topLeftCell="D5" activePane="bottomRight" state="frozen"/>
      <selection pane="topLeft" activeCell="A2" sqref="A2"/>
      <selection pane="topRight" activeCell="D2" sqref="D2"/>
      <selection pane="bottomLeft" activeCell="A6" sqref="A6"/>
      <selection pane="bottomRight" activeCell="H12" sqref="H12"/>
    </sheetView>
  </sheetViews>
  <sheetFormatPr defaultColWidth="9.140625" defaultRowHeight="12.75"/>
  <cols>
    <col min="1" max="1" width="0.9921875" style="0" customWidth="1"/>
    <col min="2" max="3" width="13.28125" style="29" customWidth="1"/>
    <col min="4" max="4" width="22.57421875" style="29" customWidth="1"/>
    <col min="5" max="5" width="25.28125" style="29" customWidth="1"/>
    <col min="6" max="7" width="14.8515625" style="30" customWidth="1"/>
    <col min="8" max="8" width="15.00390625" style="30" customWidth="1"/>
    <col min="9" max="9" width="10.57421875" style="31" customWidth="1"/>
    <col min="10" max="10" width="15.00390625" style="1" customWidth="1"/>
    <col min="11" max="11" width="12.8515625" style="5" customWidth="1"/>
    <col min="12" max="12" width="13.00390625" style="5" customWidth="1"/>
    <col min="13" max="13" width="9.140625" style="5" customWidth="1"/>
  </cols>
  <sheetData>
    <row r="1" ht="12.75"/>
    <row r="2" ht="12.75"/>
    <row r="3" spans="2:13" s="2" customFormat="1" ht="12.75">
      <c r="B3" s="14" t="s">
        <v>0</v>
      </c>
      <c r="C3" s="20">
        <v>1</v>
      </c>
      <c r="D3" s="14"/>
      <c r="E3" s="14"/>
      <c r="F3" s="22"/>
      <c r="G3" s="22"/>
      <c r="H3" s="22"/>
      <c r="I3" s="20"/>
      <c r="J3" s="1"/>
      <c r="K3" s="1"/>
      <c r="L3" s="1"/>
      <c r="M3" s="1"/>
    </row>
    <row r="4" spans="2:12" s="3" customFormat="1" ht="38.25">
      <c r="B4" s="73" t="s">
        <v>3</v>
      </c>
      <c r="C4" s="73" t="s">
        <v>1</v>
      </c>
      <c r="D4" s="73" t="s">
        <v>4</v>
      </c>
      <c r="E4" s="73" t="s">
        <v>5</v>
      </c>
      <c r="F4" s="75" t="s">
        <v>6</v>
      </c>
      <c r="G4" s="75" t="s">
        <v>7</v>
      </c>
      <c r="H4" s="75" t="s">
        <v>8</v>
      </c>
      <c r="I4" s="73" t="s">
        <v>9</v>
      </c>
      <c r="J4" s="102" t="s">
        <v>916</v>
      </c>
      <c r="K4" s="3" t="s">
        <v>816</v>
      </c>
      <c r="L4" s="3" t="s">
        <v>817</v>
      </c>
    </row>
    <row r="5" spans="2:12" ht="12.75">
      <c r="B5" s="29" t="s">
        <v>818</v>
      </c>
      <c r="C5" s="29" t="s">
        <v>2</v>
      </c>
      <c r="D5" s="29" t="s">
        <v>778</v>
      </c>
      <c r="E5" s="29" t="s">
        <v>14</v>
      </c>
      <c r="F5" s="30">
        <v>412000</v>
      </c>
      <c r="G5" s="30">
        <v>200000</v>
      </c>
      <c r="H5" s="30">
        <f>G5/F5*100</f>
        <v>48.54368932038835</v>
      </c>
      <c r="I5" s="31">
        <v>105</v>
      </c>
      <c r="J5" s="103">
        <f>G5</f>
        <v>200000</v>
      </c>
      <c r="K5" s="7"/>
      <c r="L5" s="7">
        <v>200000</v>
      </c>
    </row>
    <row r="6" spans="2:12" ht="12.75">
      <c r="B6" s="101" t="s">
        <v>873</v>
      </c>
      <c r="C6" s="29" t="s">
        <v>111</v>
      </c>
      <c r="D6" s="29" t="s">
        <v>779</v>
      </c>
      <c r="E6" s="29" t="s">
        <v>115</v>
      </c>
      <c r="F6" s="30">
        <v>960000</v>
      </c>
      <c r="G6" s="30">
        <v>480000</v>
      </c>
      <c r="H6" s="30">
        <f aca="true" t="shared" si="0" ref="H6:H67">G6/F6*100</f>
        <v>50</v>
      </c>
      <c r="I6" s="31">
        <v>105</v>
      </c>
      <c r="J6" s="103">
        <f aca="true" t="shared" si="1" ref="J6:J43">G6</f>
        <v>480000</v>
      </c>
      <c r="K6" s="7"/>
      <c r="L6" s="7">
        <v>480000</v>
      </c>
    </row>
    <row r="7" spans="2:12" ht="12.75">
      <c r="B7" s="29" t="s">
        <v>822</v>
      </c>
      <c r="C7" s="29" t="s">
        <v>161</v>
      </c>
      <c r="D7" s="29" t="s">
        <v>162</v>
      </c>
      <c r="E7" s="29" t="s">
        <v>99</v>
      </c>
      <c r="F7" s="30">
        <v>281280</v>
      </c>
      <c r="G7" s="30">
        <v>140000</v>
      </c>
      <c r="H7" s="30">
        <f t="shared" si="0"/>
        <v>49.77246871444824</v>
      </c>
      <c r="I7" s="31">
        <v>100</v>
      </c>
      <c r="J7" s="103">
        <f t="shared" si="1"/>
        <v>140000</v>
      </c>
      <c r="K7" s="7"/>
      <c r="L7" s="7">
        <v>140000</v>
      </c>
    </row>
    <row r="8" spans="2:12" ht="12.75">
      <c r="B8" s="101" t="s">
        <v>874</v>
      </c>
      <c r="C8" s="29" t="s">
        <v>111</v>
      </c>
      <c r="D8" s="29" t="s">
        <v>780</v>
      </c>
      <c r="E8" s="29" t="s">
        <v>119</v>
      </c>
      <c r="F8" s="30">
        <v>305000</v>
      </c>
      <c r="G8" s="30">
        <v>152500</v>
      </c>
      <c r="H8" s="30">
        <f t="shared" si="0"/>
        <v>50</v>
      </c>
      <c r="I8" s="31">
        <v>95</v>
      </c>
      <c r="J8" s="103">
        <v>152000</v>
      </c>
      <c r="K8" s="7"/>
      <c r="L8" s="7">
        <v>152000</v>
      </c>
    </row>
    <row r="9" spans="2:12" ht="12.75">
      <c r="B9" s="29" t="s">
        <v>225</v>
      </c>
      <c r="C9" s="29" t="s">
        <v>219</v>
      </c>
      <c r="D9" s="29" t="s">
        <v>226</v>
      </c>
      <c r="E9" s="29" t="s">
        <v>227</v>
      </c>
      <c r="F9" s="30">
        <v>1573000</v>
      </c>
      <c r="G9" s="30">
        <v>600000</v>
      </c>
      <c r="H9" s="30">
        <f t="shared" si="0"/>
        <v>38.14367450731087</v>
      </c>
      <c r="I9" s="31">
        <v>95</v>
      </c>
      <c r="J9" s="103">
        <f t="shared" si="1"/>
        <v>600000</v>
      </c>
      <c r="K9" s="7"/>
      <c r="L9" s="7">
        <v>600000</v>
      </c>
    </row>
    <row r="10" spans="2:12" ht="12.75">
      <c r="B10" s="15" t="s">
        <v>54</v>
      </c>
      <c r="C10" s="29" t="s">
        <v>39</v>
      </c>
      <c r="D10" s="15" t="s">
        <v>55</v>
      </c>
      <c r="E10" s="15" t="s">
        <v>56</v>
      </c>
      <c r="F10" s="23">
        <v>850000</v>
      </c>
      <c r="G10" s="23">
        <v>425000</v>
      </c>
      <c r="H10" s="30">
        <f t="shared" si="0"/>
        <v>50</v>
      </c>
      <c r="I10" s="25">
        <v>90</v>
      </c>
      <c r="J10" s="103">
        <f t="shared" si="1"/>
        <v>425000</v>
      </c>
      <c r="K10" s="7"/>
      <c r="L10" s="7">
        <v>425000</v>
      </c>
    </row>
    <row r="11" spans="2:11" ht="12.75">
      <c r="B11" s="40" t="s">
        <v>240</v>
      </c>
      <c r="C11" s="29" t="s">
        <v>241</v>
      </c>
      <c r="D11" s="40" t="s">
        <v>781</v>
      </c>
      <c r="E11" s="41" t="s">
        <v>242</v>
      </c>
      <c r="F11" s="42">
        <v>3910639</v>
      </c>
      <c r="G11" s="43">
        <v>600000</v>
      </c>
      <c r="H11" s="30">
        <f t="shared" si="0"/>
        <v>15.342761119090767</v>
      </c>
      <c r="I11" s="44">
        <v>90</v>
      </c>
      <c r="J11" s="103">
        <f t="shared" si="1"/>
        <v>600000</v>
      </c>
      <c r="K11" s="7">
        <v>600000</v>
      </c>
    </row>
    <row r="12" spans="2:11" ht="12.75">
      <c r="B12" s="101" t="s">
        <v>875</v>
      </c>
      <c r="C12" s="29" t="s">
        <v>111</v>
      </c>
      <c r="D12" s="28" t="s">
        <v>782</v>
      </c>
      <c r="E12" s="28" t="s">
        <v>114</v>
      </c>
      <c r="F12" s="27">
        <v>1320000</v>
      </c>
      <c r="G12" s="27">
        <v>600000</v>
      </c>
      <c r="H12" s="30">
        <f t="shared" si="0"/>
        <v>45.45454545454545</v>
      </c>
      <c r="I12" s="31">
        <v>85</v>
      </c>
      <c r="J12" s="103">
        <f t="shared" si="1"/>
        <v>600000</v>
      </c>
      <c r="K12" s="7">
        <v>600000</v>
      </c>
    </row>
    <row r="13" spans="2:12" ht="12.75">
      <c r="B13" s="40" t="s">
        <v>243</v>
      </c>
      <c r="C13" s="29" t="s">
        <v>241</v>
      </c>
      <c r="D13" s="40" t="s">
        <v>783</v>
      </c>
      <c r="E13" s="41" t="s">
        <v>244</v>
      </c>
      <c r="F13" s="42">
        <v>554000</v>
      </c>
      <c r="G13" s="43">
        <v>276000</v>
      </c>
      <c r="H13" s="30">
        <f t="shared" si="0"/>
        <v>49.81949458483754</v>
      </c>
      <c r="I13" s="44">
        <v>85</v>
      </c>
      <c r="J13" s="103">
        <f t="shared" si="1"/>
        <v>276000</v>
      </c>
      <c r="K13" s="7"/>
      <c r="L13" s="7">
        <v>276000</v>
      </c>
    </row>
    <row r="14" spans="2:11" ht="12.75">
      <c r="B14" s="29" t="s">
        <v>823</v>
      </c>
      <c r="C14" s="29" t="s">
        <v>161</v>
      </c>
      <c r="D14" s="29" t="s">
        <v>163</v>
      </c>
      <c r="E14" s="29" t="s">
        <v>164</v>
      </c>
      <c r="F14" s="30">
        <v>379080.8</v>
      </c>
      <c r="G14" s="30">
        <v>188080</v>
      </c>
      <c r="H14" s="30">
        <f t="shared" si="0"/>
        <v>49.6147523166565</v>
      </c>
      <c r="I14" s="31">
        <v>85</v>
      </c>
      <c r="J14" s="103">
        <v>188000</v>
      </c>
      <c r="K14" s="7">
        <v>188000</v>
      </c>
    </row>
    <row r="15" spans="2:12" ht="12.75">
      <c r="B15" s="15" t="s">
        <v>51</v>
      </c>
      <c r="C15" s="29" t="s">
        <v>39</v>
      </c>
      <c r="D15" s="15" t="s">
        <v>52</v>
      </c>
      <c r="E15" s="15" t="s">
        <v>53</v>
      </c>
      <c r="F15" s="23">
        <v>624750</v>
      </c>
      <c r="G15" s="23">
        <v>312375</v>
      </c>
      <c r="H15" s="30">
        <f t="shared" si="0"/>
        <v>50</v>
      </c>
      <c r="I15" s="25">
        <v>80</v>
      </c>
      <c r="J15" s="103">
        <v>312000</v>
      </c>
      <c r="K15" s="7">
        <v>62400</v>
      </c>
      <c r="L15" s="7">
        <v>249600</v>
      </c>
    </row>
    <row r="16" spans="2:12" ht="12.75">
      <c r="B16" s="29" t="s">
        <v>824</v>
      </c>
      <c r="C16" s="29" t="s">
        <v>23</v>
      </c>
      <c r="D16" s="29" t="s">
        <v>26</v>
      </c>
      <c r="E16" s="29" t="s">
        <v>27</v>
      </c>
      <c r="F16" s="30">
        <v>900000</v>
      </c>
      <c r="G16" s="30">
        <v>450000</v>
      </c>
      <c r="H16" s="30">
        <f t="shared" si="0"/>
        <v>50</v>
      </c>
      <c r="I16" s="31">
        <v>80</v>
      </c>
      <c r="J16" s="103">
        <f t="shared" si="1"/>
        <v>450000</v>
      </c>
      <c r="K16" s="7"/>
      <c r="L16" s="7">
        <v>450000</v>
      </c>
    </row>
    <row r="17" spans="2:12" ht="12.75">
      <c r="B17" s="29" t="s">
        <v>825</v>
      </c>
      <c r="C17" s="29" t="s">
        <v>23</v>
      </c>
      <c r="D17" s="29" t="s">
        <v>32</v>
      </c>
      <c r="E17" s="29" t="s">
        <v>33</v>
      </c>
      <c r="F17" s="30">
        <v>400000</v>
      </c>
      <c r="G17" s="30">
        <v>200000</v>
      </c>
      <c r="H17" s="30">
        <f t="shared" si="0"/>
        <v>50</v>
      </c>
      <c r="I17" s="31">
        <v>80</v>
      </c>
      <c r="J17" s="103">
        <f t="shared" si="1"/>
        <v>200000</v>
      </c>
      <c r="K17" s="7">
        <v>160000</v>
      </c>
      <c r="L17" s="7">
        <v>40000</v>
      </c>
    </row>
    <row r="18" spans="2:11" ht="12.75">
      <c r="B18" s="29" t="s">
        <v>831</v>
      </c>
      <c r="C18" s="29" t="s">
        <v>106</v>
      </c>
      <c r="D18" s="28" t="s">
        <v>785</v>
      </c>
      <c r="E18" s="28" t="s">
        <v>110</v>
      </c>
      <c r="F18" s="27">
        <v>480000</v>
      </c>
      <c r="G18" s="27">
        <v>240000</v>
      </c>
      <c r="H18" s="30">
        <f t="shared" si="0"/>
        <v>50</v>
      </c>
      <c r="I18" s="48">
        <v>80</v>
      </c>
      <c r="J18" s="103">
        <f t="shared" si="1"/>
        <v>240000</v>
      </c>
      <c r="K18" s="7">
        <v>240000</v>
      </c>
    </row>
    <row r="19" spans="2:11" ht="12.75">
      <c r="B19" s="101" t="s">
        <v>876</v>
      </c>
      <c r="C19" s="29" t="s">
        <v>111</v>
      </c>
      <c r="D19" s="28" t="s">
        <v>786</v>
      </c>
      <c r="E19" s="28" t="s">
        <v>112</v>
      </c>
      <c r="F19" s="27">
        <v>635234</v>
      </c>
      <c r="G19" s="27">
        <v>317600</v>
      </c>
      <c r="H19" s="30">
        <f t="shared" si="0"/>
        <v>49.997323820828235</v>
      </c>
      <c r="I19" s="31">
        <v>80</v>
      </c>
      <c r="J19" s="103">
        <v>317000</v>
      </c>
      <c r="K19" s="7">
        <v>317000</v>
      </c>
    </row>
    <row r="20" spans="2:11" ht="12.75">
      <c r="B20" s="101" t="s">
        <v>877</v>
      </c>
      <c r="C20" s="29" t="s">
        <v>111</v>
      </c>
      <c r="D20" s="29" t="s">
        <v>787</v>
      </c>
      <c r="E20" s="29" t="s">
        <v>122</v>
      </c>
      <c r="F20" s="30">
        <v>110758</v>
      </c>
      <c r="G20" s="30">
        <v>55379</v>
      </c>
      <c r="H20" s="30">
        <f t="shared" si="0"/>
        <v>50</v>
      </c>
      <c r="I20" s="31">
        <v>80</v>
      </c>
      <c r="J20" s="103">
        <v>55000</v>
      </c>
      <c r="K20" s="7">
        <v>55000</v>
      </c>
    </row>
    <row r="21" spans="2:12" ht="12.75">
      <c r="B21" s="29" t="s">
        <v>140</v>
      </c>
      <c r="C21" s="29" t="s">
        <v>131</v>
      </c>
      <c r="D21" s="29" t="s">
        <v>141</v>
      </c>
      <c r="E21" s="29" t="s">
        <v>142</v>
      </c>
      <c r="F21" s="30">
        <v>153449</v>
      </c>
      <c r="G21" s="30">
        <v>76000</v>
      </c>
      <c r="H21" s="30">
        <f t="shared" si="0"/>
        <v>49.52785616067879</v>
      </c>
      <c r="I21" s="31">
        <v>80</v>
      </c>
      <c r="J21" s="103">
        <f t="shared" si="1"/>
        <v>76000</v>
      </c>
      <c r="K21" s="7"/>
      <c r="L21" s="7">
        <v>76000</v>
      </c>
    </row>
    <row r="22" spans="2:12" ht="12.75">
      <c r="B22" s="29" t="s">
        <v>149</v>
      </c>
      <c r="C22" s="29" t="s">
        <v>131</v>
      </c>
      <c r="D22" s="29" t="s">
        <v>150</v>
      </c>
      <c r="E22" s="29" t="s">
        <v>151</v>
      </c>
      <c r="F22" s="30">
        <v>150000</v>
      </c>
      <c r="G22" s="30">
        <v>72000</v>
      </c>
      <c r="H22" s="30">
        <f t="shared" si="0"/>
        <v>48</v>
      </c>
      <c r="I22" s="31">
        <v>80</v>
      </c>
      <c r="J22" s="103">
        <f t="shared" si="1"/>
        <v>72000</v>
      </c>
      <c r="K22" s="7"/>
      <c r="L22" s="7">
        <v>72000</v>
      </c>
    </row>
    <row r="23" spans="2:12" ht="12.75">
      <c r="B23" s="29" t="s">
        <v>158</v>
      </c>
      <c r="C23" s="29" t="s">
        <v>131</v>
      </c>
      <c r="D23" s="29" t="s">
        <v>159</v>
      </c>
      <c r="E23" s="29" t="s">
        <v>160</v>
      </c>
      <c r="F23" s="30">
        <v>458900</v>
      </c>
      <c r="G23" s="30">
        <v>229450</v>
      </c>
      <c r="H23" s="30">
        <f t="shared" si="0"/>
        <v>50</v>
      </c>
      <c r="I23" s="31">
        <v>80</v>
      </c>
      <c r="J23" s="103">
        <v>229000</v>
      </c>
      <c r="K23" s="7"/>
      <c r="L23" s="7">
        <v>229000</v>
      </c>
    </row>
    <row r="24" spans="2:11" ht="12.75">
      <c r="B24" s="32" t="s">
        <v>168</v>
      </c>
      <c r="C24" s="29" t="s">
        <v>166</v>
      </c>
      <c r="D24" s="32" t="s">
        <v>788</v>
      </c>
      <c r="E24" s="35" t="s">
        <v>170</v>
      </c>
      <c r="F24" s="36">
        <v>105000</v>
      </c>
      <c r="G24" s="36">
        <v>52500</v>
      </c>
      <c r="H24" s="30">
        <f t="shared" si="0"/>
        <v>50</v>
      </c>
      <c r="I24" s="34">
        <v>80</v>
      </c>
      <c r="J24" s="103">
        <v>52000</v>
      </c>
      <c r="K24" s="7">
        <v>52000</v>
      </c>
    </row>
    <row r="25" spans="2:11" ht="12.75">
      <c r="B25" s="32" t="s">
        <v>176</v>
      </c>
      <c r="C25" s="29" t="s">
        <v>166</v>
      </c>
      <c r="D25" s="32" t="s">
        <v>789</v>
      </c>
      <c r="E25" s="32" t="s">
        <v>177</v>
      </c>
      <c r="F25" s="33">
        <v>460000</v>
      </c>
      <c r="G25" s="33">
        <v>230000</v>
      </c>
      <c r="H25" s="30">
        <f t="shared" si="0"/>
        <v>50</v>
      </c>
      <c r="I25" s="34">
        <v>80</v>
      </c>
      <c r="J25" s="103">
        <f t="shared" si="1"/>
        <v>230000</v>
      </c>
      <c r="K25" s="7">
        <v>230000</v>
      </c>
    </row>
    <row r="26" spans="2:11" ht="12.75">
      <c r="B26" s="29" t="s">
        <v>206</v>
      </c>
      <c r="C26" s="29" t="s">
        <v>197</v>
      </c>
      <c r="D26" s="29" t="s">
        <v>207</v>
      </c>
      <c r="E26" s="29" t="s">
        <v>208</v>
      </c>
      <c r="F26" s="30">
        <v>1474000</v>
      </c>
      <c r="G26" s="30">
        <v>500000</v>
      </c>
      <c r="H26" s="30">
        <f t="shared" si="0"/>
        <v>33.921302578018995</v>
      </c>
      <c r="I26" s="31">
        <v>80</v>
      </c>
      <c r="J26" s="103">
        <f t="shared" si="1"/>
        <v>500000</v>
      </c>
      <c r="K26" s="7">
        <v>500000</v>
      </c>
    </row>
    <row r="27" spans="2:11" ht="12.75">
      <c r="B27" s="29" t="s">
        <v>820</v>
      </c>
      <c r="C27" s="29" t="s">
        <v>2</v>
      </c>
      <c r="D27" s="29" t="s">
        <v>790</v>
      </c>
      <c r="E27" s="29" t="s">
        <v>11</v>
      </c>
      <c r="F27" s="30">
        <v>200000</v>
      </c>
      <c r="G27" s="30">
        <v>99600</v>
      </c>
      <c r="H27" s="30">
        <f t="shared" si="0"/>
        <v>49.8</v>
      </c>
      <c r="I27" s="31">
        <v>75</v>
      </c>
      <c r="J27" s="103">
        <v>99000</v>
      </c>
      <c r="K27" s="7">
        <v>99000</v>
      </c>
    </row>
    <row r="28" spans="2:11" ht="12.75">
      <c r="B28" s="15" t="s">
        <v>48</v>
      </c>
      <c r="C28" s="29" t="s">
        <v>39</v>
      </c>
      <c r="D28" s="15" t="s">
        <v>49</v>
      </c>
      <c r="E28" s="15" t="s">
        <v>50</v>
      </c>
      <c r="F28" s="23">
        <v>137250</v>
      </c>
      <c r="G28" s="23">
        <v>68625</v>
      </c>
      <c r="H28" s="30">
        <f t="shared" si="0"/>
        <v>50</v>
      </c>
      <c r="I28" s="25">
        <v>75</v>
      </c>
      <c r="J28" s="103">
        <v>68000</v>
      </c>
      <c r="K28" s="7">
        <v>68000</v>
      </c>
    </row>
    <row r="29" spans="2:11" ht="12.75">
      <c r="B29" s="16" t="s">
        <v>82</v>
      </c>
      <c r="C29" s="29" t="s">
        <v>64</v>
      </c>
      <c r="D29" s="16" t="s">
        <v>83</v>
      </c>
      <c r="E29" s="16" t="s">
        <v>84</v>
      </c>
      <c r="F29" s="17">
        <v>150000</v>
      </c>
      <c r="G29" s="17">
        <v>75000</v>
      </c>
      <c r="H29" s="30">
        <f t="shared" si="0"/>
        <v>50</v>
      </c>
      <c r="I29" s="18">
        <v>75</v>
      </c>
      <c r="J29" s="103">
        <f t="shared" si="1"/>
        <v>75000</v>
      </c>
      <c r="K29" s="7">
        <v>75000</v>
      </c>
    </row>
    <row r="30" spans="2:11" ht="12.75">
      <c r="B30" s="16" t="s">
        <v>94</v>
      </c>
      <c r="C30" s="29" t="s">
        <v>64</v>
      </c>
      <c r="D30" s="16" t="s">
        <v>95</v>
      </c>
      <c r="E30" s="16" t="s">
        <v>96</v>
      </c>
      <c r="F30" s="17">
        <v>758470</v>
      </c>
      <c r="G30" s="17">
        <v>379235</v>
      </c>
      <c r="H30" s="30">
        <f t="shared" si="0"/>
        <v>50</v>
      </c>
      <c r="I30" s="18">
        <v>75</v>
      </c>
      <c r="J30" s="103">
        <v>379000</v>
      </c>
      <c r="K30" s="7">
        <v>379000</v>
      </c>
    </row>
    <row r="31" spans="2:12" ht="12.75">
      <c r="B31" s="101" t="s">
        <v>878</v>
      </c>
      <c r="C31" s="29" t="s">
        <v>111</v>
      </c>
      <c r="D31" s="28" t="s">
        <v>791</v>
      </c>
      <c r="E31" s="28" t="s">
        <v>113</v>
      </c>
      <c r="F31" s="27">
        <v>820596</v>
      </c>
      <c r="G31" s="27">
        <v>410298</v>
      </c>
      <c r="H31" s="30">
        <f t="shared" si="0"/>
        <v>50</v>
      </c>
      <c r="I31" s="31">
        <v>75</v>
      </c>
      <c r="J31" s="103">
        <v>410000</v>
      </c>
      <c r="K31" s="7"/>
      <c r="L31" s="7">
        <v>410000</v>
      </c>
    </row>
    <row r="32" spans="2:12" ht="12.75">
      <c r="B32" s="101" t="s">
        <v>879</v>
      </c>
      <c r="C32" s="29" t="s">
        <v>111</v>
      </c>
      <c r="D32" s="29" t="s">
        <v>792</v>
      </c>
      <c r="E32" s="29" t="s">
        <v>128</v>
      </c>
      <c r="F32" s="30">
        <v>229000</v>
      </c>
      <c r="G32" s="30">
        <v>114500</v>
      </c>
      <c r="H32" s="30">
        <f t="shared" si="0"/>
        <v>50</v>
      </c>
      <c r="I32" s="31">
        <v>75</v>
      </c>
      <c r="J32" s="103">
        <v>114000</v>
      </c>
      <c r="K32" s="7"/>
      <c r="L32" s="7">
        <v>114000</v>
      </c>
    </row>
    <row r="33" spans="2:11" ht="12.75">
      <c r="B33" s="101" t="s">
        <v>880</v>
      </c>
      <c r="C33" s="29" t="s">
        <v>111</v>
      </c>
      <c r="D33" s="29" t="s">
        <v>793</v>
      </c>
      <c r="E33" s="29" t="s">
        <v>129</v>
      </c>
      <c r="F33" s="30">
        <v>167604</v>
      </c>
      <c r="G33" s="30">
        <v>83802</v>
      </c>
      <c r="H33" s="30">
        <f t="shared" si="0"/>
        <v>50</v>
      </c>
      <c r="I33" s="31">
        <v>75</v>
      </c>
      <c r="J33" s="103">
        <v>83000</v>
      </c>
      <c r="K33" s="7">
        <v>83000</v>
      </c>
    </row>
    <row r="34" spans="2:12" ht="12.75">
      <c r="B34" s="29" t="s">
        <v>180</v>
      </c>
      <c r="C34" s="29" t="s">
        <v>181</v>
      </c>
      <c r="D34" s="29" t="s">
        <v>182</v>
      </c>
      <c r="E34" s="29" t="s">
        <v>183</v>
      </c>
      <c r="F34" s="30">
        <v>779418</v>
      </c>
      <c r="G34" s="30">
        <v>389709</v>
      </c>
      <c r="H34" s="30">
        <f t="shared" si="0"/>
        <v>50</v>
      </c>
      <c r="I34" s="31">
        <v>75</v>
      </c>
      <c r="J34" s="103">
        <v>389000</v>
      </c>
      <c r="K34" s="7"/>
      <c r="L34" s="7">
        <v>389000</v>
      </c>
    </row>
    <row r="35" spans="2:11" ht="12.75">
      <c r="B35" s="29" t="s">
        <v>193</v>
      </c>
      <c r="C35" s="29" t="s">
        <v>181</v>
      </c>
      <c r="D35" s="29" t="s">
        <v>194</v>
      </c>
      <c r="E35" s="37" t="s">
        <v>195</v>
      </c>
      <c r="F35" s="38">
        <v>219888</v>
      </c>
      <c r="G35" s="38">
        <v>109944</v>
      </c>
      <c r="H35" s="30">
        <f t="shared" si="0"/>
        <v>50</v>
      </c>
      <c r="I35" s="39">
        <v>75</v>
      </c>
      <c r="J35" s="103">
        <v>109000</v>
      </c>
      <c r="K35" s="7">
        <v>109000</v>
      </c>
    </row>
    <row r="36" spans="2:12" ht="12.75">
      <c r="B36" s="29" t="s">
        <v>200</v>
      </c>
      <c r="C36" s="29" t="s">
        <v>197</v>
      </c>
      <c r="D36" s="29" t="s">
        <v>201</v>
      </c>
      <c r="E36" s="29" t="s">
        <v>202</v>
      </c>
      <c r="F36" s="30">
        <v>914735</v>
      </c>
      <c r="G36" s="30">
        <v>457360</v>
      </c>
      <c r="H36" s="30">
        <f t="shared" si="0"/>
        <v>49.99918009040869</v>
      </c>
      <c r="I36" s="31">
        <v>75</v>
      </c>
      <c r="J36" s="103">
        <v>457000</v>
      </c>
      <c r="K36" s="7"/>
      <c r="L36" s="7">
        <v>457000</v>
      </c>
    </row>
    <row r="37" spans="2:12" ht="12.75">
      <c r="B37" s="16" t="s">
        <v>70</v>
      </c>
      <c r="C37" s="29" t="s">
        <v>64</v>
      </c>
      <c r="D37" s="16" t="s">
        <v>71</v>
      </c>
      <c r="E37" s="16" t="s">
        <v>72</v>
      </c>
      <c r="F37" s="17">
        <v>300000</v>
      </c>
      <c r="G37" s="17">
        <v>150000</v>
      </c>
      <c r="H37" s="30">
        <f t="shared" si="0"/>
        <v>50</v>
      </c>
      <c r="I37" s="18">
        <v>70</v>
      </c>
      <c r="J37" s="103">
        <f t="shared" si="1"/>
        <v>150000</v>
      </c>
      <c r="K37" s="7">
        <v>105000</v>
      </c>
      <c r="L37" s="7">
        <v>45000</v>
      </c>
    </row>
    <row r="38" spans="2:11" ht="12.75">
      <c r="B38" s="101" t="s">
        <v>881</v>
      </c>
      <c r="C38" s="29" t="s">
        <v>111</v>
      </c>
      <c r="D38" s="29" t="s">
        <v>794</v>
      </c>
      <c r="E38" s="29" t="s">
        <v>116</v>
      </c>
      <c r="F38" s="30">
        <v>132000</v>
      </c>
      <c r="G38" s="30">
        <v>66000</v>
      </c>
      <c r="H38" s="30">
        <f t="shared" si="0"/>
        <v>50</v>
      </c>
      <c r="I38" s="31">
        <v>70</v>
      </c>
      <c r="J38" s="103">
        <f t="shared" si="1"/>
        <v>66000</v>
      </c>
      <c r="K38" s="7">
        <v>66000</v>
      </c>
    </row>
    <row r="39" spans="2:11" ht="12.75">
      <c r="B39" s="101" t="s">
        <v>882</v>
      </c>
      <c r="C39" s="29" t="s">
        <v>111</v>
      </c>
      <c r="D39" s="29" t="s">
        <v>795</v>
      </c>
      <c r="E39" s="29" t="s">
        <v>123</v>
      </c>
      <c r="F39" s="30">
        <v>369440</v>
      </c>
      <c r="G39" s="30">
        <v>184720</v>
      </c>
      <c r="H39" s="30">
        <f t="shared" si="0"/>
        <v>50</v>
      </c>
      <c r="I39" s="31">
        <v>70</v>
      </c>
      <c r="J39" s="103">
        <v>184000</v>
      </c>
      <c r="K39" s="7">
        <v>184000</v>
      </c>
    </row>
    <row r="40" spans="2:12" ht="12.75">
      <c r="B40" s="29" t="s">
        <v>130</v>
      </c>
      <c r="C40" s="29" t="s">
        <v>131</v>
      </c>
      <c r="D40" s="29" t="s">
        <v>132</v>
      </c>
      <c r="E40" s="29" t="s">
        <v>133</v>
      </c>
      <c r="F40" s="30">
        <v>394242</v>
      </c>
      <c r="G40" s="30">
        <v>197121</v>
      </c>
      <c r="H40" s="30">
        <f t="shared" si="0"/>
        <v>50</v>
      </c>
      <c r="I40" s="31">
        <v>70</v>
      </c>
      <c r="J40" s="103">
        <v>197000</v>
      </c>
      <c r="K40" s="7"/>
      <c r="L40" s="7">
        <v>197000</v>
      </c>
    </row>
    <row r="41" spans="2:12" ht="12.75">
      <c r="B41" s="29" t="s">
        <v>146</v>
      </c>
      <c r="C41" s="29" t="s">
        <v>131</v>
      </c>
      <c r="D41" s="29" t="s">
        <v>147</v>
      </c>
      <c r="E41" s="29" t="s">
        <v>148</v>
      </c>
      <c r="F41" s="30">
        <v>500000</v>
      </c>
      <c r="G41" s="30">
        <v>200000</v>
      </c>
      <c r="H41" s="30">
        <f t="shared" si="0"/>
        <v>40</v>
      </c>
      <c r="I41" s="31">
        <v>70</v>
      </c>
      <c r="J41" s="103">
        <f t="shared" si="1"/>
        <v>200000</v>
      </c>
      <c r="K41" s="7"/>
      <c r="L41" s="7">
        <v>200000</v>
      </c>
    </row>
    <row r="42" spans="2:12" ht="12.75">
      <c r="B42" s="29" t="s">
        <v>155</v>
      </c>
      <c r="C42" s="29" t="s">
        <v>131</v>
      </c>
      <c r="D42" s="29" t="s">
        <v>156</v>
      </c>
      <c r="E42" s="29" t="s">
        <v>157</v>
      </c>
      <c r="F42" s="30">
        <v>654683</v>
      </c>
      <c r="G42" s="30">
        <v>320000</v>
      </c>
      <c r="H42" s="30">
        <f t="shared" si="0"/>
        <v>48.878617590497996</v>
      </c>
      <c r="I42" s="31">
        <v>70</v>
      </c>
      <c r="J42" s="103">
        <f t="shared" si="1"/>
        <v>320000</v>
      </c>
      <c r="K42" s="7"/>
      <c r="L42" s="7">
        <v>320000</v>
      </c>
    </row>
    <row r="43" spans="2:12" ht="12.75">
      <c r="B43" s="29" t="s">
        <v>203</v>
      </c>
      <c r="C43" s="29" t="s">
        <v>197</v>
      </c>
      <c r="D43" s="29" t="s">
        <v>204</v>
      </c>
      <c r="E43" s="29" t="s">
        <v>205</v>
      </c>
      <c r="F43" s="30">
        <v>1561433</v>
      </c>
      <c r="G43" s="30">
        <v>600000</v>
      </c>
      <c r="H43" s="30">
        <f t="shared" si="0"/>
        <v>38.426240511120234</v>
      </c>
      <c r="I43" s="31">
        <v>70</v>
      </c>
      <c r="J43" s="103">
        <f t="shared" si="1"/>
        <v>600000</v>
      </c>
      <c r="K43" s="7"/>
      <c r="L43" s="7">
        <v>600000</v>
      </c>
    </row>
    <row r="44" spans="2:11" ht="12.75">
      <c r="B44" s="29" t="s">
        <v>821</v>
      </c>
      <c r="C44" s="29" t="s">
        <v>2</v>
      </c>
      <c r="D44" s="29" t="s">
        <v>796</v>
      </c>
      <c r="E44" s="29" t="s">
        <v>12</v>
      </c>
      <c r="F44" s="30">
        <v>490000</v>
      </c>
      <c r="G44" s="30">
        <v>230000</v>
      </c>
      <c r="H44" s="30">
        <f t="shared" si="0"/>
        <v>46.93877551020408</v>
      </c>
      <c r="I44" s="31">
        <v>65</v>
      </c>
      <c r="J44" s="104">
        <v>0</v>
      </c>
      <c r="K44" s="7"/>
    </row>
    <row r="45" spans="2:12" ht="12.75">
      <c r="B45" s="15" t="s">
        <v>45</v>
      </c>
      <c r="C45" s="29" t="s">
        <v>39</v>
      </c>
      <c r="D45" s="15" t="s">
        <v>46</v>
      </c>
      <c r="E45" s="15" t="s">
        <v>47</v>
      </c>
      <c r="F45" s="23">
        <v>241773</v>
      </c>
      <c r="G45" s="23">
        <v>116051</v>
      </c>
      <c r="H45" s="30">
        <f t="shared" si="0"/>
        <v>47.999983455555416</v>
      </c>
      <c r="I45" s="25">
        <v>65</v>
      </c>
      <c r="J45" s="104">
        <v>0</v>
      </c>
      <c r="K45" s="7"/>
      <c r="L45" s="7"/>
    </row>
    <row r="46" spans="2:11" ht="12.75">
      <c r="B46" s="15" t="s">
        <v>57</v>
      </c>
      <c r="C46" s="29" t="s">
        <v>39</v>
      </c>
      <c r="D46" s="15" t="s">
        <v>58</v>
      </c>
      <c r="E46" s="15" t="s">
        <v>59</v>
      </c>
      <c r="F46" s="23">
        <v>1154300</v>
      </c>
      <c r="G46" s="23">
        <v>577150</v>
      </c>
      <c r="H46" s="30">
        <f t="shared" si="0"/>
        <v>50</v>
      </c>
      <c r="I46" s="25">
        <v>65</v>
      </c>
      <c r="J46" s="104">
        <v>0</v>
      </c>
      <c r="K46" s="7"/>
    </row>
    <row r="47" spans="2:11" ht="12.75">
      <c r="B47" s="29" t="s">
        <v>826</v>
      </c>
      <c r="C47" s="29" t="s">
        <v>23</v>
      </c>
      <c r="D47" s="29" t="s">
        <v>24</v>
      </c>
      <c r="E47" s="29" t="s">
        <v>25</v>
      </c>
      <c r="F47" s="30">
        <v>350000</v>
      </c>
      <c r="G47" s="30">
        <v>175000</v>
      </c>
      <c r="H47" s="30">
        <f t="shared" si="0"/>
        <v>50</v>
      </c>
      <c r="I47" s="31">
        <v>65</v>
      </c>
      <c r="J47" s="104">
        <v>0</v>
      </c>
      <c r="K47" s="7"/>
    </row>
    <row r="48" spans="2:11" ht="12.75">
      <c r="B48" s="29" t="s">
        <v>827</v>
      </c>
      <c r="C48" s="29" t="s">
        <v>23</v>
      </c>
      <c r="D48" s="29" t="s">
        <v>28</v>
      </c>
      <c r="E48" s="29" t="s">
        <v>29</v>
      </c>
      <c r="F48" s="30">
        <v>135541</v>
      </c>
      <c r="G48" s="30">
        <v>67700</v>
      </c>
      <c r="H48" s="30">
        <f t="shared" si="0"/>
        <v>49.947986218192284</v>
      </c>
      <c r="I48" s="31">
        <v>65</v>
      </c>
      <c r="J48" s="104">
        <v>0</v>
      </c>
      <c r="K48" s="7"/>
    </row>
    <row r="49" spans="2:11" ht="12.75">
      <c r="B49" s="19" t="s">
        <v>85</v>
      </c>
      <c r="C49" s="29" t="s">
        <v>64</v>
      </c>
      <c r="D49" s="16" t="s">
        <v>86</v>
      </c>
      <c r="E49" s="19" t="s">
        <v>87</v>
      </c>
      <c r="F49" s="17">
        <v>530002</v>
      </c>
      <c r="G49" s="17">
        <v>265001</v>
      </c>
      <c r="H49" s="30">
        <f t="shared" si="0"/>
        <v>50</v>
      </c>
      <c r="I49" s="18">
        <v>65</v>
      </c>
      <c r="J49" s="104">
        <v>0</v>
      </c>
      <c r="K49" s="7"/>
    </row>
    <row r="50" spans="2:11" ht="12.75">
      <c r="B50" s="16" t="s">
        <v>91</v>
      </c>
      <c r="C50" s="29" t="s">
        <v>64</v>
      </c>
      <c r="D50" s="16" t="s">
        <v>92</v>
      </c>
      <c r="E50" s="16" t="s">
        <v>93</v>
      </c>
      <c r="F50" s="17">
        <v>200000</v>
      </c>
      <c r="G50" s="17">
        <v>100000</v>
      </c>
      <c r="H50" s="30">
        <f t="shared" si="0"/>
        <v>50</v>
      </c>
      <c r="I50" s="18">
        <v>65</v>
      </c>
      <c r="J50" s="104">
        <v>0</v>
      </c>
      <c r="K50" s="7"/>
    </row>
    <row r="51" spans="2:11" ht="12.75">
      <c r="B51" s="101" t="s">
        <v>883</v>
      </c>
      <c r="C51" s="29" t="s">
        <v>111</v>
      </c>
      <c r="D51" s="29" t="s">
        <v>797</v>
      </c>
      <c r="E51" s="29" t="s">
        <v>118</v>
      </c>
      <c r="F51" s="30">
        <v>730000</v>
      </c>
      <c r="G51" s="30">
        <v>365000</v>
      </c>
      <c r="H51" s="30">
        <f t="shared" si="0"/>
        <v>50</v>
      </c>
      <c r="I51" s="31">
        <v>65</v>
      </c>
      <c r="J51" s="104">
        <v>0</v>
      </c>
      <c r="K51" s="7"/>
    </row>
    <row r="52" spans="2:11" ht="12.75">
      <c r="B52" s="32" t="s">
        <v>165</v>
      </c>
      <c r="C52" s="29" t="s">
        <v>166</v>
      </c>
      <c r="D52" s="32" t="s">
        <v>798</v>
      </c>
      <c r="E52" s="32" t="s">
        <v>167</v>
      </c>
      <c r="F52" s="33">
        <v>1200000</v>
      </c>
      <c r="G52" s="33">
        <v>600000</v>
      </c>
      <c r="H52" s="30">
        <f t="shared" si="0"/>
        <v>50</v>
      </c>
      <c r="I52" s="34">
        <v>65</v>
      </c>
      <c r="J52" s="104">
        <v>0</v>
      </c>
      <c r="K52" s="7"/>
    </row>
    <row r="53" spans="2:11" ht="12.75">
      <c r="B53" s="32" t="s">
        <v>171</v>
      </c>
      <c r="C53" s="29" t="s">
        <v>166</v>
      </c>
      <c r="D53" s="32" t="s">
        <v>799</v>
      </c>
      <c r="E53" s="32" t="s">
        <v>172</v>
      </c>
      <c r="F53" s="33">
        <v>150000</v>
      </c>
      <c r="G53" s="33">
        <v>75000</v>
      </c>
      <c r="H53" s="30">
        <f t="shared" si="0"/>
        <v>50</v>
      </c>
      <c r="I53" s="34">
        <v>65</v>
      </c>
      <c r="J53" s="104">
        <v>0</v>
      </c>
      <c r="K53" s="7"/>
    </row>
    <row r="54" spans="2:11" ht="12.75">
      <c r="B54" s="32" t="s">
        <v>178</v>
      </c>
      <c r="C54" s="29" t="s">
        <v>166</v>
      </c>
      <c r="D54" s="32" t="s">
        <v>800</v>
      </c>
      <c r="E54" s="32" t="s">
        <v>179</v>
      </c>
      <c r="F54" s="33">
        <v>1783238</v>
      </c>
      <c r="G54" s="33">
        <v>600000</v>
      </c>
      <c r="H54" s="30">
        <f t="shared" si="0"/>
        <v>33.646658494267164</v>
      </c>
      <c r="I54" s="34">
        <v>65</v>
      </c>
      <c r="J54" s="104">
        <v>0</v>
      </c>
      <c r="K54" s="7"/>
    </row>
    <row r="55" spans="2:11" ht="12.75">
      <c r="B55" s="29" t="s">
        <v>184</v>
      </c>
      <c r="C55" s="29" t="s">
        <v>181</v>
      </c>
      <c r="D55" s="29" t="s">
        <v>185</v>
      </c>
      <c r="E55" s="21" t="s">
        <v>186</v>
      </c>
      <c r="F55" s="24">
        <v>1760000</v>
      </c>
      <c r="G55" s="24">
        <v>600000</v>
      </c>
      <c r="H55" s="30">
        <f t="shared" si="0"/>
        <v>34.090909090909086</v>
      </c>
      <c r="I55" s="26">
        <v>65</v>
      </c>
      <c r="J55" s="104">
        <v>0</v>
      </c>
      <c r="K55" s="7"/>
    </row>
    <row r="56" spans="2:11" ht="12.75">
      <c r="B56" s="15" t="s">
        <v>38</v>
      </c>
      <c r="C56" s="29" t="s">
        <v>39</v>
      </c>
      <c r="D56" s="15" t="s">
        <v>40</v>
      </c>
      <c r="E56" s="15" t="s">
        <v>41</v>
      </c>
      <c r="F56" s="23">
        <v>250000</v>
      </c>
      <c r="G56" s="23">
        <v>175000</v>
      </c>
      <c r="H56" s="30">
        <f t="shared" si="0"/>
        <v>70</v>
      </c>
      <c r="I56" s="25">
        <v>60</v>
      </c>
      <c r="J56" s="104">
        <v>0</v>
      </c>
      <c r="K56" s="7"/>
    </row>
    <row r="57" spans="2:11" ht="12.75">
      <c r="B57" s="15" t="s">
        <v>42</v>
      </c>
      <c r="C57" s="29" t="s">
        <v>39</v>
      </c>
      <c r="D57" s="15" t="s">
        <v>43</v>
      </c>
      <c r="E57" s="15" t="s">
        <v>44</v>
      </c>
      <c r="F57" s="23">
        <v>200000</v>
      </c>
      <c r="G57" s="23">
        <v>100000</v>
      </c>
      <c r="H57" s="30">
        <f t="shared" si="0"/>
        <v>50</v>
      </c>
      <c r="I57" s="25">
        <v>60</v>
      </c>
      <c r="J57" s="104">
        <v>0</v>
      </c>
      <c r="K57" s="7"/>
    </row>
    <row r="58" spans="2:11" ht="12.75">
      <c r="B58" s="15" t="s">
        <v>60</v>
      </c>
      <c r="C58" s="29" t="s">
        <v>39</v>
      </c>
      <c r="D58" s="15" t="s">
        <v>61</v>
      </c>
      <c r="E58" s="15" t="s">
        <v>62</v>
      </c>
      <c r="F58" s="23">
        <v>649369</v>
      </c>
      <c r="G58" s="23">
        <v>320000</v>
      </c>
      <c r="H58" s="30">
        <f t="shared" si="0"/>
        <v>49.27860738655526</v>
      </c>
      <c r="I58" s="25">
        <v>60</v>
      </c>
      <c r="J58" s="104">
        <v>0</v>
      </c>
      <c r="K58" s="7"/>
    </row>
    <row r="59" spans="2:11" ht="12.75">
      <c r="B59" s="29" t="s">
        <v>836</v>
      </c>
      <c r="C59" s="29" t="s">
        <v>254</v>
      </c>
      <c r="D59" s="29" t="s">
        <v>15</v>
      </c>
      <c r="E59" s="29" t="s">
        <v>16</v>
      </c>
      <c r="F59" s="30">
        <v>713615</v>
      </c>
      <c r="G59" s="30">
        <v>356807</v>
      </c>
      <c r="H59" s="30">
        <f t="shared" si="0"/>
        <v>49.99992993420822</v>
      </c>
      <c r="I59" s="31">
        <v>60</v>
      </c>
      <c r="J59" s="104">
        <v>0</v>
      </c>
      <c r="K59" s="7"/>
    </row>
    <row r="60" spans="2:11" ht="12.75">
      <c r="B60" s="29" t="s">
        <v>828</v>
      </c>
      <c r="C60" s="29" t="s">
        <v>23</v>
      </c>
      <c r="D60" s="29" t="s">
        <v>36</v>
      </c>
      <c r="E60" s="29" t="s">
        <v>37</v>
      </c>
      <c r="F60" s="30">
        <v>383166</v>
      </c>
      <c r="G60" s="30">
        <v>168593</v>
      </c>
      <c r="H60" s="30">
        <f t="shared" si="0"/>
        <v>43.99998956066039</v>
      </c>
      <c r="I60" s="31">
        <v>60</v>
      </c>
      <c r="J60" s="104">
        <v>0</v>
      </c>
      <c r="K60" s="7"/>
    </row>
    <row r="61" spans="2:11" ht="12.75">
      <c r="B61" s="29" t="s">
        <v>829</v>
      </c>
      <c r="C61" s="29" t="s">
        <v>23</v>
      </c>
      <c r="D61" s="29" t="s">
        <v>30</v>
      </c>
      <c r="E61" s="29" t="s">
        <v>31</v>
      </c>
      <c r="F61" s="30">
        <v>639090</v>
      </c>
      <c r="G61" s="30">
        <v>319545</v>
      </c>
      <c r="H61" s="30">
        <f t="shared" si="0"/>
        <v>50</v>
      </c>
      <c r="I61" s="31">
        <v>60</v>
      </c>
      <c r="J61" s="104">
        <v>0</v>
      </c>
      <c r="K61" s="7"/>
    </row>
    <row r="62" spans="2:11" ht="12.75">
      <c r="B62" s="29" t="s">
        <v>830</v>
      </c>
      <c r="C62" s="29" t="s">
        <v>23</v>
      </c>
      <c r="D62" s="29" t="s">
        <v>34</v>
      </c>
      <c r="E62" s="29" t="s">
        <v>35</v>
      </c>
      <c r="F62" s="30">
        <v>342000</v>
      </c>
      <c r="G62" s="30">
        <v>171000</v>
      </c>
      <c r="H62" s="30">
        <f t="shared" si="0"/>
        <v>50</v>
      </c>
      <c r="I62" s="31">
        <v>60</v>
      </c>
      <c r="J62" s="104">
        <v>0</v>
      </c>
      <c r="K62" s="7"/>
    </row>
    <row r="63" spans="2:11" ht="12.75">
      <c r="B63" s="16" t="s">
        <v>67</v>
      </c>
      <c r="C63" s="29" t="s">
        <v>64</v>
      </c>
      <c r="D63" s="16" t="s">
        <v>68</v>
      </c>
      <c r="E63" s="16" t="s">
        <v>69</v>
      </c>
      <c r="F63" s="17">
        <v>315000</v>
      </c>
      <c r="G63" s="17">
        <v>157500</v>
      </c>
      <c r="H63" s="30">
        <f t="shared" si="0"/>
        <v>50</v>
      </c>
      <c r="I63" s="18">
        <v>60</v>
      </c>
      <c r="J63" s="104">
        <v>0</v>
      </c>
      <c r="K63" s="7"/>
    </row>
    <row r="64" spans="2:11" ht="12.75">
      <c r="B64" s="16" t="s">
        <v>73</v>
      </c>
      <c r="C64" s="29" t="s">
        <v>64</v>
      </c>
      <c r="D64" s="16" t="s">
        <v>74</v>
      </c>
      <c r="E64" s="16" t="s">
        <v>75</v>
      </c>
      <c r="F64" s="17">
        <v>1557117</v>
      </c>
      <c r="G64" s="17">
        <v>600000</v>
      </c>
      <c r="H64" s="30">
        <f t="shared" si="0"/>
        <v>38.53274994749913</v>
      </c>
      <c r="I64" s="18">
        <v>60</v>
      </c>
      <c r="J64" s="104">
        <v>0</v>
      </c>
      <c r="K64" s="7"/>
    </row>
    <row r="65" spans="2:11" ht="12.75">
      <c r="B65" s="16" t="s">
        <v>76</v>
      </c>
      <c r="C65" s="29" t="s">
        <v>64</v>
      </c>
      <c r="D65" s="16" t="s">
        <v>77</v>
      </c>
      <c r="E65" s="16" t="s">
        <v>78</v>
      </c>
      <c r="F65" s="17">
        <v>530000</v>
      </c>
      <c r="G65" s="17">
        <v>265000</v>
      </c>
      <c r="H65" s="30">
        <f t="shared" si="0"/>
        <v>50</v>
      </c>
      <c r="I65" s="18">
        <v>60</v>
      </c>
      <c r="J65" s="104">
        <v>0</v>
      </c>
      <c r="K65" s="7"/>
    </row>
    <row r="66" spans="2:11" ht="12.75">
      <c r="B66" s="16" t="s">
        <v>100</v>
      </c>
      <c r="C66" s="29" t="s">
        <v>64</v>
      </c>
      <c r="D66" s="16" t="s">
        <v>101</v>
      </c>
      <c r="E66" s="16" t="s">
        <v>102</v>
      </c>
      <c r="F66" s="17">
        <v>220000</v>
      </c>
      <c r="G66" s="17">
        <v>110000</v>
      </c>
      <c r="H66" s="30">
        <f t="shared" si="0"/>
        <v>50</v>
      </c>
      <c r="I66" s="18">
        <v>60</v>
      </c>
      <c r="J66" s="104">
        <v>0</v>
      </c>
      <c r="K66" s="7"/>
    </row>
    <row r="67" spans="2:11" ht="12.75">
      <c r="B67" s="101" t="s">
        <v>884</v>
      </c>
      <c r="C67" s="29" t="s">
        <v>111</v>
      </c>
      <c r="D67" s="29" t="s">
        <v>801</v>
      </c>
      <c r="E67" s="29" t="s">
        <v>126</v>
      </c>
      <c r="F67" s="30">
        <v>570256</v>
      </c>
      <c r="G67" s="30">
        <v>285128</v>
      </c>
      <c r="H67" s="30">
        <f t="shared" si="0"/>
        <v>50</v>
      </c>
      <c r="I67" s="31">
        <v>60</v>
      </c>
      <c r="J67" s="104">
        <v>0</v>
      </c>
      <c r="K67" s="7"/>
    </row>
    <row r="68" spans="2:11" ht="12.75">
      <c r="B68" s="101" t="s">
        <v>885</v>
      </c>
      <c r="C68" s="29" t="s">
        <v>111</v>
      </c>
      <c r="D68" s="29" t="s">
        <v>802</v>
      </c>
      <c r="E68" s="29" t="s">
        <v>117</v>
      </c>
      <c r="F68" s="30">
        <v>584658</v>
      </c>
      <c r="G68" s="30">
        <v>292329</v>
      </c>
      <c r="H68" s="30">
        <f aca="true" t="shared" si="2" ref="H68:H99">G68/F68*100</f>
        <v>50</v>
      </c>
      <c r="I68" s="31">
        <v>60</v>
      </c>
      <c r="J68" s="104">
        <v>0</v>
      </c>
      <c r="K68" s="7"/>
    </row>
    <row r="69" spans="2:10" ht="12.75">
      <c r="B69" s="101" t="s">
        <v>886</v>
      </c>
      <c r="C69" s="29" t="s">
        <v>111</v>
      </c>
      <c r="D69" s="29" t="s">
        <v>803</v>
      </c>
      <c r="E69" s="29" t="s">
        <v>121</v>
      </c>
      <c r="F69" s="30">
        <v>170000</v>
      </c>
      <c r="G69" s="30">
        <v>85000</v>
      </c>
      <c r="H69" s="30">
        <f t="shared" si="2"/>
        <v>50</v>
      </c>
      <c r="I69" s="31">
        <v>60</v>
      </c>
      <c r="J69" s="104">
        <v>0</v>
      </c>
    </row>
    <row r="70" spans="2:11" ht="12.75">
      <c r="B70" s="101" t="s">
        <v>887</v>
      </c>
      <c r="C70" s="29" t="s">
        <v>111</v>
      </c>
      <c r="D70" s="29" t="s">
        <v>804</v>
      </c>
      <c r="E70" s="29" t="s">
        <v>124</v>
      </c>
      <c r="F70" s="30">
        <v>622826</v>
      </c>
      <c r="G70" s="30">
        <v>311413</v>
      </c>
      <c r="H70" s="30">
        <f t="shared" si="2"/>
        <v>50</v>
      </c>
      <c r="I70" s="31">
        <v>60</v>
      </c>
      <c r="J70" s="104">
        <v>0</v>
      </c>
      <c r="K70" s="7"/>
    </row>
    <row r="71" spans="2:11" ht="12.75">
      <c r="B71" s="101" t="s">
        <v>888</v>
      </c>
      <c r="C71" s="29" t="s">
        <v>111</v>
      </c>
      <c r="D71" s="29" t="s">
        <v>805</v>
      </c>
      <c r="E71" s="29" t="s">
        <v>125</v>
      </c>
      <c r="F71" s="30">
        <v>800000</v>
      </c>
      <c r="G71" s="30">
        <v>400000</v>
      </c>
      <c r="H71" s="30">
        <f t="shared" si="2"/>
        <v>50</v>
      </c>
      <c r="I71" s="31">
        <v>60</v>
      </c>
      <c r="J71" s="104">
        <v>0</v>
      </c>
      <c r="K71" s="7"/>
    </row>
    <row r="72" spans="2:11" ht="12.75">
      <c r="B72" s="101" t="s">
        <v>889</v>
      </c>
      <c r="C72" s="29" t="s">
        <v>111</v>
      </c>
      <c r="D72" s="29" t="s">
        <v>806</v>
      </c>
      <c r="E72" s="29" t="s">
        <v>127</v>
      </c>
      <c r="F72" s="30">
        <v>704000</v>
      </c>
      <c r="G72" s="30">
        <v>352000</v>
      </c>
      <c r="H72" s="30">
        <f t="shared" si="2"/>
        <v>50</v>
      </c>
      <c r="I72" s="31">
        <v>60</v>
      </c>
      <c r="J72" s="104">
        <v>0</v>
      </c>
      <c r="K72" s="7"/>
    </row>
    <row r="73" spans="2:11" ht="12.75">
      <c r="B73" s="40" t="s">
        <v>245</v>
      </c>
      <c r="C73" s="29" t="s">
        <v>241</v>
      </c>
      <c r="D73" s="40" t="s">
        <v>801</v>
      </c>
      <c r="E73" s="41" t="s">
        <v>246</v>
      </c>
      <c r="F73" s="42">
        <v>400000</v>
      </c>
      <c r="G73" s="43">
        <v>200000</v>
      </c>
      <c r="H73" s="30">
        <f t="shared" si="2"/>
        <v>50</v>
      </c>
      <c r="I73" s="44">
        <v>60</v>
      </c>
      <c r="J73" s="104">
        <v>0</v>
      </c>
      <c r="K73" s="7"/>
    </row>
    <row r="74" spans="2:11" ht="12.75">
      <c r="B74" s="40" t="s">
        <v>247</v>
      </c>
      <c r="C74" s="29" t="s">
        <v>241</v>
      </c>
      <c r="D74" s="40" t="s">
        <v>807</v>
      </c>
      <c r="E74" s="41" t="s">
        <v>248</v>
      </c>
      <c r="F74" s="42">
        <v>870840</v>
      </c>
      <c r="G74" s="43">
        <v>435420</v>
      </c>
      <c r="H74" s="30">
        <f t="shared" si="2"/>
        <v>50</v>
      </c>
      <c r="I74" s="44">
        <v>60</v>
      </c>
      <c r="J74" s="104">
        <v>0</v>
      </c>
      <c r="K74" s="7"/>
    </row>
    <row r="75" spans="2:11" ht="12.75">
      <c r="B75" s="29" t="s">
        <v>837</v>
      </c>
      <c r="C75" s="29" t="s">
        <v>254</v>
      </c>
      <c r="D75" s="29" t="s">
        <v>19</v>
      </c>
      <c r="E75" s="29" t="s">
        <v>20</v>
      </c>
      <c r="F75" s="30">
        <v>1010000</v>
      </c>
      <c r="G75" s="30">
        <v>505000</v>
      </c>
      <c r="H75" s="30">
        <f t="shared" si="2"/>
        <v>50</v>
      </c>
      <c r="I75" s="31">
        <v>55</v>
      </c>
      <c r="J75" s="104">
        <v>0</v>
      </c>
      <c r="K75" s="7"/>
    </row>
    <row r="76" spans="2:11" ht="12.75">
      <c r="B76" s="29" t="s">
        <v>838</v>
      </c>
      <c r="C76" s="29" t="s">
        <v>254</v>
      </c>
      <c r="D76" s="29" t="s">
        <v>21</v>
      </c>
      <c r="E76" s="29" t="s">
        <v>22</v>
      </c>
      <c r="F76" s="30">
        <v>346300</v>
      </c>
      <c r="G76" s="30">
        <v>173000</v>
      </c>
      <c r="H76" s="30">
        <f t="shared" si="2"/>
        <v>49.95668495524112</v>
      </c>
      <c r="I76" s="31">
        <v>55</v>
      </c>
      <c r="J76" s="104">
        <v>0</v>
      </c>
      <c r="K76" s="7"/>
    </row>
    <row r="77" spans="2:11" ht="12.75">
      <c r="B77" s="16" t="s">
        <v>88</v>
      </c>
      <c r="C77" s="29" t="s">
        <v>64</v>
      </c>
      <c r="D77" s="16" t="s">
        <v>89</v>
      </c>
      <c r="E77" s="16" t="s">
        <v>90</v>
      </c>
      <c r="F77" s="17">
        <v>1171085</v>
      </c>
      <c r="G77" s="17">
        <v>585542</v>
      </c>
      <c r="H77" s="30">
        <f t="shared" si="2"/>
        <v>49.999957304550904</v>
      </c>
      <c r="I77" s="18">
        <v>55</v>
      </c>
      <c r="J77" s="104">
        <v>0</v>
      </c>
      <c r="K77" s="7"/>
    </row>
    <row r="78" spans="2:11" ht="12.75">
      <c r="B78" s="16" t="s">
        <v>103</v>
      </c>
      <c r="C78" s="29" t="s">
        <v>64</v>
      </c>
      <c r="D78" s="16" t="s">
        <v>104</v>
      </c>
      <c r="E78" s="16" t="s">
        <v>105</v>
      </c>
      <c r="F78" s="17">
        <v>499800</v>
      </c>
      <c r="G78" s="17">
        <v>249900</v>
      </c>
      <c r="H78" s="30">
        <f t="shared" si="2"/>
        <v>50</v>
      </c>
      <c r="I78" s="18">
        <v>55</v>
      </c>
      <c r="J78" s="104">
        <v>0</v>
      </c>
      <c r="K78" s="7"/>
    </row>
    <row r="79" spans="2:11" ht="12.75">
      <c r="B79" s="101" t="s">
        <v>890</v>
      </c>
      <c r="C79" s="29" t="s">
        <v>111</v>
      </c>
      <c r="D79" s="29" t="s">
        <v>808</v>
      </c>
      <c r="E79" s="29" t="s">
        <v>120</v>
      </c>
      <c r="F79" s="30">
        <v>1083000</v>
      </c>
      <c r="G79" s="30">
        <v>541500</v>
      </c>
      <c r="H79" s="30">
        <f t="shared" si="2"/>
        <v>50</v>
      </c>
      <c r="I79" s="31">
        <v>55</v>
      </c>
      <c r="J79" s="104">
        <v>0</v>
      </c>
      <c r="K79" s="7"/>
    </row>
    <row r="80" spans="2:11" ht="16.5" customHeight="1">
      <c r="B80" s="29" t="s">
        <v>137</v>
      </c>
      <c r="C80" s="29" t="s">
        <v>131</v>
      </c>
      <c r="D80" s="29" t="s">
        <v>138</v>
      </c>
      <c r="E80" s="29" t="s">
        <v>139</v>
      </c>
      <c r="F80" s="30">
        <v>550000</v>
      </c>
      <c r="G80" s="30">
        <v>275000</v>
      </c>
      <c r="H80" s="30">
        <f t="shared" si="2"/>
        <v>50</v>
      </c>
      <c r="I80" s="31">
        <v>55</v>
      </c>
      <c r="J80" s="104">
        <v>0</v>
      </c>
      <c r="K80" s="7"/>
    </row>
    <row r="81" spans="2:11" ht="12.75">
      <c r="B81" s="29" t="s">
        <v>152</v>
      </c>
      <c r="C81" s="29" t="s">
        <v>131</v>
      </c>
      <c r="D81" s="29" t="s">
        <v>153</v>
      </c>
      <c r="E81" s="29" t="s">
        <v>154</v>
      </c>
      <c r="F81" s="30">
        <v>921120</v>
      </c>
      <c r="G81" s="30">
        <v>421120</v>
      </c>
      <c r="H81" s="30">
        <f t="shared" si="2"/>
        <v>45.71825603612993</v>
      </c>
      <c r="I81" s="31">
        <v>55</v>
      </c>
      <c r="J81" s="104">
        <v>0</v>
      </c>
      <c r="K81" s="7"/>
    </row>
    <row r="82" spans="2:11" ht="12.75">
      <c r="B82" s="32" t="s">
        <v>173</v>
      </c>
      <c r="C82" s="29" t="s">
        <v>166</v>
      </c>
      <c r="D82" s="32" t="s">
        <v>809</v>
      </c>
      <c r="E82" s="32" t="s">
        <v>175</v>
      </c>
      <c r="F82" s="33">
        <v>533000</v>
      </c>
      <c r="G82" s="33">
        <v>266500</v>
      </c>
      <c r="H82" s="30">
        <f t="shared" si="2"/>
        <v>50</v>
      </c>
      <c r="I82" s="34">
        <v>55</v>
      </c>
      <c r="J82" s="104">
        <v>0</v>
      </c>
      <c r="K82" s="7"/>
    </row>
    <row r="83" spans="2:11" ht="12.75">
      <c r="B83" s="29" t="s">
        <v>190</v>
      </c>
      <c r="C83" s="29" t="s">
        <v>181</v>
      </c>
      <c r="D83" s="29" t="s">
        <v>191</v>
      </c>
      <c r="E83" s="37" t="s">
        <v>192</v>
      </c>
      <c r="F83" s="38">
        <v>421000</v>
      </c>
      <c r="G83" s="38">
        <v>210000</v>
      </c>
      <c r="H83" s="30">
        <f t="shared" si="2"/>
        <v>49.8812351543943</v>
      </c>
      <c r="I83" s="39">
        <v>55</v>
      </c>
      <c r="J83" s="104">
        <v>0</v>
      </c>
      <c r="K83" s="7"/>
    </row>
    <row r="84" spans="2:11" ht="12.75">
      <c r="B84" s="29" t="s">
        <v>196</v>
      </c>
      <c r="C84" s="29" t="s">
        <v>197</v>
      </c>
      <c r="D84" s="29" t="s">
        <v>198</v>
      </c>
      <c r="E84" s="29" t="s">
        <v>199</v>
      </c>
      <c r="F84" s="30">
        <v>249000</v>
      </c>
      <c r="G84" s="30">
        <v>124500</v>
      </c>
      <c r="H84" s="30">
        <f t="shared" si="2"/>
        <v>50</v>
      </c>
      <c r="I84" s="31">
        <v>55</v>
      </c>
      <c r="J84" s="104">
        <v>0</v>
      </c>
      <c r="K84" s="7"/>
    </row>
    <row r="85" spans="2:11" ht="12.75">
      <c r="B85" s="29" t="s">
        <v>228</v>
      </c>
      <c r="C85" s="29" t="s">
        <v>219</v>
      </c>
      <c r="D85" s="29" t="s">
        <v>229</v>
      </c>
      <c r="E85" s="29" t="s">
        <v>230</v>
      </c>
      <c r="F85" s="30">
        <v>400000</v>
      </c>
      <c r="G85" s="30">
        <v>200000</v>
      </c>
      <c r="H85" s="30">
        <f t="shared" si="2"/>
        <v>50</v>
      </c>
      <c r="I85" s="31">
        <v>55</v>
      </c>
      <c r="J85" s="104">
        <v>0</v>
      </c>
      <c r="K85" s="7"/>
    </row>
    <row r="86" spans="2:11" ht="12.75">
      <c r="B86" s="29" t="s">
        <v>231</v>
      </c>
      <c r="C86" s="29" t="s">
        <v>219</v>
      </c>
      <c r="D86" s="29" t="s">
        <v>232</v>
      </c>
      <c r="E86" s="29" t="s">
        <v>233</v>
      </c>
      <c r="F86" s="30">
        <v>120000</v>
      </c>
      <c r="G86" s="30">
        <v>60000</v>
      </c>
      <c r="H86" s="30">
        <f t="shared" si="2"/>
        <v>50</v>
      </c>
      <c r="I86" s="31">
        <v>55</v>
      </c>
      <c r="J86" s="104">
        <v>0</v>
      </c>
      <c r="K86" s="7"/>
    </row>
    <row r="87" spans="2:11" ht="12.75">
      <c r="B87" s="16" t="s">
        <v>79</v>
      </c>
      <c r="C87" s="29" t="s">
        <v>64</v>
      </c>
      <c r="D87" s="16" t="s">
        <v>80</v>
      </c>
      <c r="E87" s="16" t="s">
        <v>81</v>
      </c>
      <c r="F87" s="17">
        <v>250000</v>
      </c>
      <c r="G87" s="17">
        <v>125000</v>
      </c>
      <c r="H87" s="30">
        <f t="shared" si="2"/>
        <v>50</v>
      </c>
      <c r="I87" s="18">
        <v>50</v>
      </c>
      <c r="J87" s="104">
        <v>0</v>
      </c>
      <c r="K87" s="7"/>
    </row>
    <row r="88" spans="2:11" ht="12.75">
      <c r="B88" s="29" t="s">
        <v>832</v>
      </c>
      <c r="C88" s="29" t="s">
        <v>106</v>
      </c>
      <c r="D88" s="29" t="s">
        <v>251</v>
      </c>
      <c r="E88" s="29" t="s">
        <v>252</v>
      </c>
      <c r="F88" s="30">
        <v>730000</v>
      </c>
      <c r="G88" s="30">
        <v>365000</v>
      </c>
      <c r="H88" s="30">
        <f t="shared" si="2"/>
        <v>50</v>
      </c>
      <c r="I88" s="31">
        <v>50</v>
      </c>
      <c r="J88" s="104">
        <v>0</v>
      </c>
      <c r="K88" s="7"/>
    </row>
    <row r="89" spans="2:11" ht="12.75">
      <c r="B89" s="29" t="s">
        <v>833</v>
      </c>
      <c r="C89" s="29" t="s">
        <v>106</v>
      </c>
      <c r="D89" s="28" t="s">
        <v>810</v>
      </c>
      <c r="E89" s="28" t="s">
        <v>107</v>
      </c>
      <c r="F89" s="27">
        <v>736610</v>
      </c>
      <c r="G89" s="27">
        <v>368000</v>
      </c>
      <c r="H89" s="30">
        <f t="shared" si="2"/>
        <v>49.95859409999864</v>
      </c>
      <c r="I89" s="48">
        <v>50</v>
      </c>
      <c r="J89" s="104">
        <v>0</v>
      </c>
      <c r="K89" s="7"/>
    </row>
    <row r="90" spans="2:11" ht="12.75">
      <c r="B90" s="29" t="s">
        <v>187</v>
      </c>
      <c r="C90" s="29" t="s">
        <v>181</v>
      </c>
      <c r="D90" s="29" t="s">
        <v>188</v>
      </c>
      <c r="E90" s="29" t="s">
        <v>189</v>
      </c>
      <c r="F90" s="30">
        <v>186094</v>
      </c>
      <c r="G90" s="30">
        <v>93047</v>
      </c>
      <c r="H90" s="30">
        <f t="shared" si="2"/>
        <v>50</v>
      </c>
      <c r="I90" s="31">
        <v>50</v>
      </c>
      <c r="J90" s="104">
        <v>0</v>
      </c>
      <c r="K90" s="7"/>
    </row>
    <row r="91" spans="2:11" ht="12.75">
      <c r="B91" s="29" t="s">
        <v>209</v>
      </c>
      <c r="C91" s="29" t="s">
        <v>197</v>
      </c>
      <c r="D91" s="29" t="s">
        <v>210</v>
      </c>
      <c r="E91" s="29" t="s">
        <v>211</v>
      </c>
      <c r="F91" s="30">
        <v>601686</v>
      </c>
      <c r="G91" s="30">
        <v>300843</v>
      </c>
      <c r="H91" s="30">
        <f t="shared" si="2"/>
        <v>50</v>
      </c>
      <c r="I91" s="31">
        <v>50</v>
      </c>
      <c r="J91" s="104">
        <v>0</v>
      </c>
      <c r="K91" s="7"/>
    </row>
    <row r="92" spans="2:11" ht="12.75">
      <c r="B92" s="16" t="s">
        <v>97</v>
      </c>
      <c r="C92" s="29" t="s">
        <v>64</v>
      </c>
      <c r="D92" s="16" t="s">
        <v>98</v>
      </c>
      <c r="E92" s="16" t="s">
        <v>99</v>
      </c>
      <c r="F92" s="17">
        <v>250000</v>
      </c>
      <c r="G92" s="17">
        <v>125000</v>
      </c>
      <c r="H92" s="30">
        <f t="shared" si="2"/>
        <v>50</v>
      </c>
      <c r="I92" s="18">
        <v>45</v>
      </c>
      <c r="J92" s="104">
        <v>0</v>
      </c>
      <c r="K92" s="7"/>
    </row>
    <row r="93" spans="2:11" ht="12.75">
      <c r="B93" s="29" t="s">
        <v>218</v>
      </c>
      <c r="C93" s="29" t="s">
        <v>219</v>
      </c>
      <c r="D93" s="29" t="s">
        <v>220</v>
      </c>
      <c r="E93" s="29" t="s">
        <v>221</v>
      </c>
      <c r="F93" s="30">
        <v>420000</v>
      </c>
      <c r="G93" s="30">
        <v>200000</v>
      </c>
      <c r="H93" s="30">
        <f t="shared" si="2"/>
        <v>47.61904761904761</v>
      </c>
      <c r="I93" s="31">
        <v>45</v>
      </c>
      <c r="J93" s="104">
        <v>0</v>
      </c>
      <c r="K93" s="7"/>
    </row>
    <row r="94" spans="2:11" ht="12.75">
      <c r="B94" s="29" t="s">
        <v>834</v>
      </c>
      <c r="C94" s="29" t="s">
        <v>106</v>
      </c>
      <c r="D94" s="28" t="s">
        <v>811</v>
      </c>
      <c r="E94" s="28" t="s">
        <v>108</v>
      </c>
      <c r="F94" s="27">
        <v>150000</v>
      </c>
      <c r="G94" s="27">
        <v>75000</v>
      </c>
      <c r="H94" s="30">
        <f t="shared" si="2"/>
        <v>50</v>
      </c>
      <c r="I94" s="48">
        <v>40</v>
      </c>
      <c r="J94" s="104">
        <v>0</v>
      </c>
      <c r="K94" s="7"/>
    </row>
    <row r="95" spans="2:11" ht="12.75">
      <c r="B95" s="29" t="s">
        <v>134</v>
      </c>
      <c r="C95" s="29" t="s">
        <v>131</v>
      </c>
      <c r="D95" s="29" t="s">
        <v>135</v>
      </c>
      <c r="E95" s="29" t="s">
        <v>136</v>
      </c>
      <c r="F95" s="30">
        <v>2374313</v>
      </c>
      <c r="G95" s="30">
        <v>500000</v>
      </c>
      <c r="H95" s="30">
        <f t="shared" si="2"/>
        <v>21.0587230916901</v>
      </c>
      <c r="I95" s="31">
        <v>40</v>
      </c>
      <c r="J95" s="104">
        <v>0</v>
      </c>
      <c r="K95" s="7"/>
    </row>
    <row r="96" spans="2:11" ht="12.75">
      <c r="B96" s="29" t="s">
        <v>222</v>
      </c>
      <c r="C96" s="29" t="s">
        <v>219</v>
      </c>
      <c r="D96" s="29" t="s">
        <v>223</v>
      </c>
      <c r="E96" s="29" t="s">
        <v>224</v>
      </c>
      <c r="F96" s="30">
        <v>900000</v>
      </c>
      <c r="G96" s="30">
        <v>450000</v>
      </c>
      <c r="H96" s="30">
        <f t="shared" si="2"/>
        <v>50</v>
      </c>
      <c r="I96" s="31">
        <v>40</v>
      </c>
      <c r="J96" s="104">
        <v>0</v>
      </c>
      <c r="K96" s="7"/>
    </row>
    <row r="97" spans="2:11" ht="12.75">
      <c r="B97" s="29" t="s">
        <v>215</v>
      </c>
      <c r="C97" s="29" t="s">
        <v>197</v>
      </c>
      <c r="D97" s="29" t="s">
        <v>216</v>
      </c>
      <c r="E97" s="29" t="s">
        <v>217</v>
      </c>
      <c r="F97" s="30">
        <v>400000</v>
      </c>
      <c r="G97" s="30">
        <v>200000</v>
      </c>
      <c r="H97" s="30">
        <f t="shared" si="2"/>
        <v>50</v>
      </c>
      <c r="I97" s="31">
        <v>35</v>
      </c>
      <c r="J97" s="104">
        <v>0</v>
      </c>
      <c r="K97" s="7"/>
    </row>
    <row r="98" spans="2:11" ht="12.75">
      <c r="B98" s="29" t="s">
        <v>835</v>
      </c>
      <c r="C98" s="29" t="s">
        <v>106</v>
      </c>
      <c r="D98" s="29" t="s">
        <v>249</v>
      </c>
      <c r="E98" s="29" t="s">
        <v>250</v>
      </c>
      <c r="F98" s="30">
        <v>110400</v>
      </c>
      <c r="G98" s="30">
        <v>55200</v>
      </c>
      <c r="H98" s="30">
        <f t="shared" si="2"/>
        <v>50</v>
      </c>
      <c r="I98" s="31">
        <v>30</v>
      </c>
      <c r="J98" s="104">
        <v>0</v>
      </c>
      <c r="K98" s="7"/>
    </row>
    <row r="99" spans="2:11" ht="12.75">
      <c r="B99" s="29" t="s">
        <v>212</v>
      </c>
      <c r="C99" s="29" t="s">
        <v>197</v>
      </c>
      <c r="D99" s="29" t="s">
        <v>213</v>
      </c>
      <c r="E99" s="29" t="s">
        <v>214</v>
      </c>
      <c r="F99" s="30">
        <v>579218</v>
      </c>
      <c r="G99" s="30">
        <v>289609</v>
      </c>
      <c r="H99" s="30">
        <f t="shared" si="2"/>
        <v>50</v>
      </c>
      <c r="I99" s="31">
        <v>30</v>
      </c>
      <c r="J99" s="104">
        <v>0</v>
      </c>
      <c r="K99" s="7"/>
    </row>
    <row r="100" spans="2:13" s="2" customFormat="1" ht="12.75">
      <c r="B100" s="14"/>
      <c r="C100" s="14" t="s">
        <v>737</v>
      </c>
      <c r="D100" s="14"/>
      <c r="E100" s="14"/>
      <c r="F100" s="22">
        <f>SUM(F5:F99)</f>
        <v>59025266.8</v>
      </c>
      <c r="G100" s="22">
        <f>SUM(G5:G99)</f>
        <v>25937196</v>
      </c>
      <c r="H100" s="22"/>
      <c r="I100" s="20"/>
      <c r="J100" s="103">
        <f>SUM(J5:J99)</f>
        <v>10294000</v>
      </c>
      <c r="K100" s="6">
        <v>4822400</v>
      </c>
      <c r="L100" s="6">
        <v>7071600</v>
      </c>
      <c r="M100" s="1"/>
    </row>
    <row r="103" spans="4:5" ht="12.75">
      <c r="D103" s="29" t="s">
        <v>777</v>
      </c>
      <c r="E103"/>
    </row>
    <row r="105" spans="2:12" ht="12.75">
      <c r="B105" s="29" t="s">
        <v>237</v>
      </c>
      <c r="C105" s="29" t="s">
        <v>219</v>
      </c>
      <c r="D105" s="29" t="s">
        <v>238</v>
      </c>
      <c r="E105" s="29" t="s">
        <v>239</v>
      </c>
      <c r="F105" s="30">
        <v>196716</v>
      </c>
      <c r="G105" s="30">
        <v>98358</v>
      </c>
      <c r="I105" s="31">
        <v>75</v>
      </c>
      <c r="J105" s="22">
        <v>98000</v>
      </c>
      <c r="L105" s="7">
        <v>98000</v>
      </c>
    </row>
    <row r="106" spans="2:12" ht="12.75">
      <c r="B106" s="29" t="s">
        <v>234</v>
      </c>
      <c r="C106" s="29" t="s">
        <v>219</v>
      </c>
      <c r="D106" s="29" t="s">
        <v>235</v>
      </c>
      <c r="E106" s="29" t="s">
        <v>236</v>
      </c>
      <c r="F106" s="30">
        <v>440058.6</v>
      </c>
      <c r="G106" s="30">
        <v>220000</v>
      </c>
      <c r="I106" s="31">
        <v>70</v>
      </c>
      <c r="J106" s="22">
        <v>220000</v>
      </c>
      <c r="L106" s="7">
        <v>220000</v>
      </c>
    </row>
    <row r="107" spans="6:10" ht="12.75">
      <c r="F107" s="22">
        <f>SUM(F105:F106)</f>
        <v>636774.6</v>
      </c>
      <c r="G107" s="22">
        <f>SUM(G105:G106)</f>
        <v>318358</v>
      </c>
      <c r="J107" s="6">
        <f>SUM(J105:J106)</f>
        <v>318000</v>
      </c>
    </row>
    <row r="108" ht="12.75">
      <c r="D108" s="101" t="s">
        <v>891</v>
      </c>
    </row>
    <row r="110" spans="2:10" ht="12.75">
      <c r="B110" s="29" t="s">
        <v>844</v>
      </c>
      <c r="C110" s="29" t="s">
        <v>254</v>
      </c>
      <c r="D110" s="29" t="s">
        <v>17</v>
      </c>
      <c r="E110" s="29" t="s">
        <v>18</v>
      </c>
      <c r="F110" s="30">
        <v>1081948</v>
      </c>
      <c r="G110" s="30">
        <v>530000</v>
      </c>
      <c r="H110" s="30">
        <v>49</v>
      </c>
      <c r="J110" s="99" t="s">
        <v>866</v>
      </c>
    </row>
    <row r="111" spans="2:10" ht="12.75">
      <c r="B111" s="16" t="s">
        <v>63</v>
      </c>
      <c r="C111" s="29" t="s">
        <v>64</v>
      </c>
      <c r="D111" s="16" t="s">
        <v>65</v>
      </c>
      <c r="E111" s="16" t="s">
        <v>66</v>
      </c>
      <c r="F111" s="17">
        <v>207448</v>
      </c>
      <c r="G111" s="17">
        <v>103748</v>
      </c>
      <c r="H111" s="30">
        <f>G111/F111*100</f>
        <v>50.011569164320704</v>
      </c>
      <c r="I111" s="18">
        <v>75</v>
      </c>
      <c r="J111" s="99" t="s">
        <v>867</v>
      </c>
    </row>
    <row r="112" spans="2:11" ht="12.75">
      <c r="B112" s="29" t="s">
        <v>143</v>
      </c>
      <c r="C112" s="29" t="s">
        <v>131</v>
      </c>
      <c r="D112" s="29" t="s">
        <v>144</v>
      </c>
      <c r="E112" s="29" t="s">
        <v>145</v>
      </c>
      <c r="F112" s="30">
        <v>1300000</v>
      </c>
      <c r="G112" s="30">
        <v>650000</v>
      </c>
      <c r="H112" s="30">
        <f>G112/F112*100</f>
        <v>50</v>
      </c>
      <c r="I112" s="31">
        <v>80</v>
      </c>
      <c r="J112" s="100" t="s">
        <v>868</v>
      </c>
      <c r="K112" s="7"/>
    </row>
    <row r="113" spans="2:11" ht="12.75">
      <c r="B113" s="29" t="s">
        <v>819</v>
      </c>
      <c r="C113" s="29" t="s">
        <v>2</v>
      </c>
      <c r="D113" s="29" t="s">
        <v>784</v>
      </c>
      <c r="E113" s="29" t="s">
        <v>10</v>
      </c>
      <c r="F113" s="30">
        <v>1900000</v>
      </c>
      <c r="G113" s="30">
        <v>950000</v>
      </c>
      <c r="H113" s="30">
        <f>G113/F113*100</f>
        <v>50</v>
      </c>
      <c r="I113" s="31">
        <v>80</v>
      </c>
      <c r="J113" s="100" t="s">
        <v>868</v>
      </c>
      <c r="K113" s="7"/>
    </row>
    <row r="114" spans="6:7" ht="12.75">
      <c r="F114" s="22">
        <f>SUM(F110:F113)</f>
        <v>4489396</v>
      </c>
      <c r="G114" s="22">
        <f>SUM(G110:G113)</f>
        <v>2233748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3:N108"/>
  <sheetViews>
    <sheetView zoomScalePageLayoutView="0" workbookViewId="0" topLeftCell="A1">
      <pane xSplit="3" ySplit="4" topLeftCell="E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J7" sqref="J7"/>
    </sheetView>
  </sheetViews>
  <sheetFormatPr defaultColWidth="9.140625" defaultRowHeight="12.75"/>
  <cols>
    <col min="1" max="1" width="0.9921875" style="0" customWidth="1"/>
    <col min="2" max="3" width="13.28125" style="28" customWidth="1"/>
    <col min="4" max="4" width="22.57421875" style="28" customWidth="1"/>
    <col min="5" max="5" width="26.421875" style="28" customWidth="1"/>
    <col min="6" max="8" width="12.7109375" style="27" customWidth="1"/>
    <col min="9" max="9" width="9.140625" style="48" customWidth="1"/>
    <col min="10" max="10" width="13.57421875" style="1" customWidth="1"/>
    <col min="11" max="11" width="12.00390625" style="5" customWidth="1"/>
    <col min="12" max="12" width="13.00390625" style="5" customWidth="1"/>
    <col min="13" max="14" width="9.140625" style="5" customWidth="1"/>
  </cols>
  <sheetData>
    <row r="1" ht="12.75"/>
    <row r="2" ht="12.75"/>
    <row r="3" spans="2:14" s="2" customFormat="1" ht="12.75">
      <c r="B3" s="14" t="s">
        <v>0</v>
      </c>
      <c r="C3" s="20">
        <v>2</v>
      </c>
      <c r="D3" s="14"/>
      <c r="E3" s="14"/>
      <c r="F3" s="22"/>
      <c r="G3" s="22"/>
      <c r="H3" s="22"/>
      <c r="I3" s="20"/>
      <c r="J3" s="1"/>
      <c r="K3" s="1"/>
      <c r="L3" s="1"/>
      <c r="M3" s="1"/>
      <c r="N3" s="1"/>
    </row>
    <row r="4" spans="2:12" s="3" customFormat="1" ht="38.25">
      <c r="B4" s="73" t="s">
        <v>3</v>
      </c>
      <c r="C4" s="73" t="s">
        <v>1</v>
      </c>
      <c r="D4" s="73" t="s">
        <v>4</v>
      </c>
      <c r="E4" s="73" t="s">
        <v>5</v>
      </c>
      <c r="F4" s="75" t="s">
        <v>6</v>
      </c>
      <c r="G4" s="75" t="s">
        <v>7</v>
      </c>
      <c r="H4" s="75" t="s">
        <v>8</v>
      </c>
      <c r="I4" s="73" t="s">
        <v>9</v>
      </c>
      <c r="J4" s="102" t="s">
        <v>916</v>
      </c>
      <c r="K4" s="3" t="s">
        <v>816</v>
      </c>
      <c r="L4" s="3" t="s">
        <v>817</v>
      </c>
    </row>
    <row r="5" spans="2:12" ht="12.75">
      <c r="B5" s="28" t="s">
        <v>895</v>
      </c>
      <c r="C5" s="28" t="s">
        <v>111</v>
      </c>
      <c r="D5" s="28" t="s">
        <v>751</v>
      </c>
      <c r="E5" s="28" t="s">
        <v>370</v>
      </c>
      <c r="F5" s="27">
        <v>2430000</v>
      </c>
      <c r="G5" s="27">
        <v>800000</v>
      </c>
      <c r="H5" s="27">
        <f>G5/F5*100</f>
        <v>32.92181069958848</v>
      </c>
      <c r="I5" s="48">
        <v>110</v>
      </c>
      <c r="J5" s="103">
        <f>G5</f>
        <v>800000</v>
      </c>
      <c r="K5" s="7"/>
      <c r="L5" s="7">
        <v>800000</v>
      </c>
    </row>
    <row r="6" spans="2:11" ht="12.75">
      <c r="B6" s="28" t="s">
        <v>412</v>
      </c>
      <c r="C6" s="28" t="s">
        <v>131</v>
      </c>
      <c r="D6" s="28" t="s">
        <v>413</v>
      </c>
      <c r="E6" s="28" t="s">
        <v>286</v>
      </c>
      <c r="F6" s="27">
        <v>600000</v>
      </c>
      <c r="G6" s="27">
        <v>300000</v>
      </c>
      <c r="H6" s="27">
        <f aca="true" t="shared" si="0" ref="H6:H68">G6/F6*100</f>
        <v>50</v>
      </c>
      <c r="I6" s="48">
        <v>110</v>
      </c>
      <c r="J6" s="103">
        <f aca="true" t="shared" si="1" ref="J6:J50">G6</f>
        <v>300000</v>
      </c>
      <c r="K6" s="7">
        <v>300000</v>
      </c>
    </row>
    <row r="7" spans="2:11" ht="12.75">
      <c r="B7" s="49" t="s">
        <v>429</v>
      </c>
      <c r="C7" s="28" t="s">
        <v>166</v>
      </c>
      <c r="D7" s="49" t="s">
        <v>767</v>
      </c>
      <c r="E7" s="49" t="s">
        <v>431</v>
      </c>
      <c r="F7" s="51">
        <v>5835477</v>
      </c>
      <c r="G7" s="51">
        <v>800000</v>
      </c>
      <c r="H7" s="27">
        <f t="shared" si="0"/>
        <v>13.709247761579729</v>
      </c>
      <c r="I7" s="54">
        <v>105</v>
      </c>
      <c r="J7" s="103">
        <f t="shared" si="1"/>
        <v>800000</v>
      </c>
      <c r="K7" s="7">
        <v>800000</v>
      </c>
    </row>
    <row r="8" spans="2:12" ht="12.75">
      <c r="B8" s="28" t="s">
        <v>896</v>
      </c>
      <c r="C8" s="28" t="s">
        <v>111</v>
      </c>
      <c r="D8" s="28" t="s">
        <v>761</v>
      </c>
      <c r="E8" s="28" t="s">
        <v>379</v>
      </c>
      <c r="F8" s="27">
        <v>241500</v>
      </c>
      <c r="G8" s="27">
        <v>120750</v>
      </c>
      <c r="H8" s="27">
        <f t="shared" si="0"/>
        <v>50</v>
      </c>
      <c r="I8" s="48">
        <v>95</v>
      </c>
      <c r="J8" s="103">
        <v>120000</v>
      </c>
      <c r="K8" s="7"/>
      <c r="L8" s="7">
        <v>120000</v>
      </c>
    </row>
    <row r="9" spans="2:12" ht="12.75">
      <c r="B9" s="40" t="s">
        <v>485</v>
      </c>
      <c r="C9" s="28" t="s">
        <v>241</v>
      </c>
      <c r="D9" s="40" t="s">
        <v>771</v>
      </c>
      <c r="E9" s="41" t="s">
        <v>487</v>
      </c>
      <c r="F9" s="42">
        <v>200000</v>
      </c>
      <c r="G9" s="43">
        <v>100000</v>
      </c>
      <c r="H9" s="27">
        <f t="shared" si="0"/>
        <v>50</v>
      </c>
      <c r="I9" s="44">
        <v>95</v>
      </c>
      <c r="J9" s="103">
        <f t="shared" si="1"/>
        <v>100000</v>
      </c>
      <c r="K9" s="7"/>
      <c r="L9" s="7">
        <v>100000</v>
      </c>
    </row>
    <row r="10" spans="2:12" ht="12.75">
      <c r="B10" s="28" t="s">
        <v>897</v>
      </c>
      <c r="C10" s="28" t="s">
        <v>111</v>
      </c>
      <c r="D10" s="28" t="s">
        <v>753</v>
      </c>
      <c r="E10" s="28" t="s">
        <v>372</v>
      </c>
      <c r="F10" s="27">
        <v>370000</v>
      </c>
      <c r="G10" s="27">
        <v>185000</v>
      </c>
      <c r="H10" s="27">
        <f t="shared" si="0"/>
        <v>50</v>
      </c>
      <c r="I10" s="48">
        <v>90</v>
      </c>
      <c r="J10" s="103">
        <f t="shared" si="1"/>
        <v>185000</v>
      </c>
      <c r="K10" s="7"/>
      <c r="L10" s="7">
        <v>185000</v>
      </c>
    </row>
    <row r="11" spans="2:12" ht="12.75">
      <c r="B11" s="28" t="s">
        <v>385</v>
      </c>
      <c r="C11" s="28" t="s">
        <v>131</v>
      </c>
      <c r="D11" s="28" t="s">
        <v>386</v>
      </c>
      <c r="E11" s="28" t="s">
        <v>387</v>
      </c>
      <c r="F11" s="27">
        <v>1570000</v>
      </c>
      <c r="G11" s="27">
        <v>700000</v>
      </c>
      <c r="H11" s="27">
        <f t="shared" si="0"/>
        <v>44.5859872611465</v>
      </c>
      <c r="I11" s="48">
        <v>90</v>
      </c>
      <c r="J11" s="103">
        <f t="shared" si="1"/>
        <v>700000</v>
      </c>
      <c r="K11" s="7"/>
      <c r="L11" s="7">
        <v>700000</v>
      </c>
    </row>
    <row r="12" spans="2:12" ht="12.75">
      <c r="B12" s="28" t="s">
        <v>275</v>
      </c>
      <c r="C12" s="28" t="s">
        <v>39</v>
      </c>
      <c r="D12" s="28" t="s">
        <v>276</v>
      </c>
      <c r="E12" s="28" t="s">
        <v>277</v>
      </c>
      <c r="F12" s="27">
        <v>1700000</v>
      </c>
      <c r="G12" s="27">
        <v>800000</v>
      </c>
      <c r="H12" s="27">
        <f t="shared" si="0"/>
        <v>47.05882352941176</v>
      </c>
      <c r="I12" s="48">
        <v>85</v>
      </c>
      <c r="J12" s="103">
        <f t="shared" si="1"/>
        <v>800000</v>
      </c>
      <c r="K12" s="7">
        <v>400000</v>
      </c>
      <c r="L12" s="7">
        <v>400000</v>
      </c>
    </row>
    <row r="13" spans="2:12" ht="12.75">
      <c r="B13" s="28" t="s">
        <v>290</v>
      </c>
      <c r="C13" s="28" t="s">
        <v>39</v>
      </c>
      <c r="D13" s="28" t="s">
        <v>291</v>
      </c>
      <c r="E13" s="28" t="s">
        <v>292</v>
      </c>
      <c r="F13" s="27">
        <v>600000</v>
      </c>
      <c r="G13" s="27">
        <v>300000</v>
      </c>
      <c r="H13" s="27">
        <f t="shared" si="0"/>
        <v>50</v>
      </c>
      <c r="I13" s="48">
        <v>85</v>
      </c>
      <c r="J13" s="103">
        <f t="shared" si="1"/>
        <v>300000</v>
      </c>
      <c r="K13" s="7"/>
      <c r="L13" s="7">
        <v>300000</v>
      </c>
    </row>
    <row r="14" spans="2:11" ht="12.75">
      <c r="B14" s="19" t="s">
        <v>317</v>
      </c>
      <c r="C14" s="28" t="s">
        <v>64</v>
      </c>
      <c r="D14" s="19" t="s">
        <v>318</v>
      </c>
      <c r="E14" s="19" t="s">
        <v>319</v>
      </c>
      <c r="F14" s="17">
        <v>400000</v>
      </c>
      <c r="G14" s="17">
        <v>200000</v>
      </c>
      <c r="H14" s="27">
        <f t="shared" si="0"/>
        <v>50</v>
      </c>
      <c r="I14" s="18">
        <v>85</v>
      </c>
      <c r="J14" s="103">
        <f t="shared" si="1"/>
        <v>200000</v>
      </c>
      <c r="K14" s="7">
        <v>200000</v>
      </c>
    </row>
    <row r="15" spans="2:11" ht="12.75">
      <c r="B15" s="40" t="s">
        <v>490</v>
      </c>
      <c r="C15" s="28" t="s">
        <v>241</v>
      </c>
      <c r="D15" s="40" t="s">
        <v>773</v>
      </c>
      <c r="E15" s="41" t="s">
        <v>491</v>
      </c>
      <c r="F15" s="42">
        <v>216501</v>
      </c>
      <c r="G15" s="43">
        <v>108000</v>
      </c>
      <c r="H15" s="27">
        <f t="shared" si="0"/>
        <v>49.884296146438125</v>
      </c>
      <c r="I15" s="44">
        <v>85</v>
      </c>
      <c r="J15" s="103">
        <f t="shared" si="1"/>
        <v>108000</v>
      </c>
      <c r="K15" s="7">
        <v>108000</v>
      </c>
    </row>
    <row r="16" spans="2:12" ht="12.75">
      <c r="B16" s="28" t="s">
        <v>382</v>
      </c>
      <c r="C16" s="28" t="s">
        <v>131</v>
      </c>
      <c r="D16" s="28" t="s">
        <v>383</v>
      </c>
      <c r="E16" s="28" t="s">
        <v>384</v>
      </c>
      <c r="F16" s="27">
        <v>199900</v>
      </c>
      <c r="G16" s="27">
        <v>99950</v>
      </c>
      <c r="H16" s="27">
        <f t="shared" si="0"/>
        <v>50</v>
      </c>
      <c r="I16" s="48">
        <v>85</v>
      </c>
      <c r="J16" s="103">
        <v>99000</v>
      </c>
      <c r="K16" s="7"/>
      <c r="L16" s="7">
        <v>99000</v>
      </c>
    </row>
    <row r="17" spans="2:12" ht="12.75">
      <c r="B17" s="28" t="s">
        <v>284</v>
      </c>
      <c r="C17" s="28" t="s">
        <v>39</v>
      </c>
      <c r="D17" s="28" t="s">
        <v>285</v>
      </c>
      <c r="E17" s="28" t="s">
        <v>286</v>
      </c>
      <c r="F17" s="27">
        <v>483209</v>
      </c>
      <c r="G17" s="27">
        <v>241604</v>
      </c>
      <c r="H17" s="27">
        <f t="shared" si="0"/>
        <v>49.99989652510612</v>
      </c>
      <c r="I17" s="48">
        <v>80</v>
      </c>
      <c r="J17" s="103">
        <v>241000</v>
      </c>
      <c r="K17" s="7"/>
      <c r="L17" s="7">
        <v>241000</v>
      </c>
    </row>
    <row r="18" spans="2:11" ht="12.75">
      <c r="B18" s="28" t="s">
        <v>839</v>
      </c>
      <c r="C18" s="28" t="s">
        <v>254</v>
      </c>
      <c r="D18" s="28" t="s">
        <v>261</v>
      </c>
      <c r="E18" s="28" t="s">
        <v>262</v>
      </c>
      <c r="F18" s="27">
        <v>160000</v>
      </c>
      <c r="G18" s="27">
        <v>80000</v>
      </c>
      <c r="H18" s="27">
        <f t="shared" si="0"/>
        <v>50</v>
      </c>
      <c r="I18" s="48">
        <v>80</v>
      </c>
      <c r="J18" s="103">
        <f t="shared" si="1"/>
        <v>80000</v>
      </c>
      <c r="K18" s="7">
        <v>80000</v>
      </c>
    </row>
    <row r="19" spans="2:12" ht="12.75">
      <c r="B19" s="28" t="s">
        <v>898</v>
      </c>
      <c r="C19" s="28" t="s">
        <v>111</v>
      </c>
      <c r="D19" s="28" t="s">
        <v>750</v>
      </c>
      <c r="E19" s="28" t="s">
        <v>370</v>
      </c>
      <c r="F19" s="27">
        <v>1565926</v>
      </c>
      <c r="G19" s="27">
        <v>782963</v>
      </c>
      <c r="H19" s="27">
        <f t="shared" si="0"/>
        <v>50</v>
      </c>
      <c r="I19" s="48">
        <v>80</v>
      </c>
      <c r="J19" s="103">
        <v>782000</v>
      </c>
      <c r="K19" s="7"/>
      <c r="L19" s="7">
        <v>782000</v>
      </c>
    </row>
    <row r="20" spans="2:11" ht="12.75">
      <c r="B20" s="28" t="s">
        <v>416</v>
      </c>
      <c r="C20" s="28" t="s">
        <v>417</v>
      </c>
      <c r="D20" s="28" t="s">
        <v>418</v>
      </c>
      <c r="E20" s="28" t="s">
        <v>419</v>
      </c>
      <c r="F20" s="27">
        <v>599670</v>
      </c>
      <c r="G20" s="27">
        <v>298000</v>
      </c>
      <c r="H20" s="27">
        <f t="shared" si="0"/>
        <v>49.69399836576784</v>
      </c>
      <c r="I20" s="48">
        <v>80</v>
      </c>
      <c r="J20" s="103">
        <f t="shared" si="1"/>
        <v>298000</v>
      </c>
      <c r="K20" s="7">
        <v>298000</v>
      </c>
    </row>
    <row r="21" spans="2:12" ht="12.75">
      <c r="B21" s="28" t="s">
        <v>468</v>
      </c>
      <c r="C21" s="28" t="s">
        <v>197</v>
      </c>
      <c r="D21" s="28" t="s">
        <v>469</v>
      </c>
      <c r="E21" s="28" t="s">
        <v>470</v>
      </c>
      <c r="F21" s="27">
        <v>500700</v>
      </c>
      <c r="G21" s="27">
        <v>245000</v>
      </c>
      <c r="H21" s="27">
        <f t="shared" si="0"/>
        <v>48.93149590573198</v>
      </c>
      <c r="I21" s="48">
        <v>80</v>
      </c>
      <c r="J21" s="103">
        <f t="shared" si="1"/>
        <v>245000</v>
      </c>
      <c r="K21" s="7"/>
      <c r="L21" s="7">
        <v>245000</v>
      </c>
    </row>
    <row r="22" spans="2:12" ht="12.75">
      <c r="B22" s="28" t="s">
        <v>845</v>
      </c>
      <c r="C22" s="28" t="s">
        <v>23</v>
      </c>
      <c r="D22" s="28" t="s">
        <v>265</v>
      </c>
      <c r="E22" s="28" t="s">
        <v>266</v>
      </c>
      <c r="F22" s="27">
        <v>111188</v>
      </c>
      <c r="G22" s="27">
        <v>55594</v>
      </c>
      <c r="H22" s="27">
        <f t="shared" si="0"/>
        <v>50</v>
      </c>
      <c r="I22" s="48">
        <v>75</v>
      </c>
      <c r="J22" s="103">
        <v>55000</v>
      </c>
      <c r="K22" s="7"/>
      <c r="L22" s="7">
        <v>55000</v>
      </c>
    </row>
    <row r="23" spans="2:12" ht="12.75">
      <c r="B23" s="28" t="s">
        <v>846</v>
      </c>
      <c r="C23" s="28" t="s">
        <v>23</v>
      </c>
      <c r="D23" s="28" t="s">
        <v>269</v>
      </c>
      <c r="E23" s="28" t="s">
        <v>270</v>
      </c>
      <c r="F23" s="27">
        <v>850000</v>
      </c>
      <c r="G23" s="27">
        <v>425000</v>
      </c>
      <c r="H23" s="27">
        <f t="shared" si="0"/>
        <v>50</v>
      </c>
      <c r="I23" s="48">
        <v>75</v>
      </c>
      <c r="J23" s="103">
        <f t="shared" si="1"/>
        <v>425000</v>
      </c>
      <c r="K23" s="7"/>
      <c r="L23" s="7">
        <v>425000</v>
      </c>
    </row>
    <row r="24" spans="2:12" ht="12.75">
      <c r="B24" s="19" t="s">
        <v>305</v>
      </c>
      <c r="C24" s="28" t="s">
        <v>64</v>
      </c>
      <c r="D24" s="19" t="s">
        <v>306</v>
      </c>
      <c r="E24" s="19" t="s">
        <v>307</v>
      </c>
      <c r="F24" s="17">
        <v>700000</v>
      </c>
      <c r="G24" s="17">
        <v>350000</v>
      </c>
      <c r="H24" s="27">
        <f t="shared" si="0"/>
        <v>50</v>
      </c>
      <c r="I24" s="18">
        <v>75</v>
      </c>
      <c r="J24" s="103">
        <f t="shared" si="1"/>
        <v>350000</v>
      </c>
      <c r="K24" s="7"/>
      <c r="L24" s="7">
        <v>350000</v>
      </c>
    </row>
    <row r="25" spans="2:11" ht="12.75">
      <c r="B25" s="40" t="s">
        <v>480</v>
      </c>
      <c r="C25" s="28" t="s">
        <v>241</v>
      </c>
      <c r="D25" s="40" t="s">
        <v>259</v>
      </c>
      <c r="E25" s="41" t="s">
        <v>481</v>
      </c>
      <c r="F25" s="42">
        <v>1400000</v>
      </c>
      <c r="G25" s="43">
        <v>700000</v>
      </c>
      <c r="H25" s="27">
        <f t="shared" si="0"/>
        <v>50</v>
      </c>
      <c r="I25" s="44">
        <v>75</v>
      </c>
      <c r="J25" s="103">
        <f t="shared" si="1"/>
        <v>700000</v>
      </c>
      <c r="K25" s="7">
        <v>700000</v>
      </c>
    </row>
    <row r="26" spans="2:11" ht="12.75">
      <c r="B26" s="28" t="s">
        <v>409</v>
      </c>
      <c r="C26" s="28" t="s">
        <v>131</v>
      </c>
      <c r="D26" s="28" t="s">
        <v>410</v>
      </c>
      <c r="E26" s="28" t="s">
        <v>411</v>
      </c>
      <c r="F26" s="27">
        <v>1859121.01</v>
      </c>
      <c r="G26" s="27">
        <v>800000</v>
      </c>
      <c r="H26" s="27">
        <f t="shared" si="0"/>
        <v>43.03108811620606</v>
      </c>
      <c r="I26" s="48">
        <v>75</v>
      </c>
      <c r="J26" s="103">
        <f t="shared" si="1"/>
        <v>800000</v>
      </c>
      <c r="K26" s="7">
        <v>800000</v>
      </c>
    </row>
    <row r="27" spans="2:12" ht="12.75">
      <c r="B27" s="19" t="s">
        <v>439</v>
      </c>
      <c r="C27" s="28" t="s">
        <v>181</v>
      </c>
      <c r="D27" s="19" t="s">
        <v>440</v>
      </c>
      <c r="E27" s="19" t="s">
        <v>441</v>
      </c>
      <c r="F27" s="52">
        <v>440169</v>
      </c>
      <c r="G27" s="52">
        <v>220084</v>
      </c>
      <c r="H27" s="27">
        <f t="shared" si="0"/>
        <v>49.999886407266295</v>
      </c>
      <c r="I27" s="18">
        <v>75</v>
      </c>
      <c r="J27" s="103">
        <v>220000</v>
      </c>
      <c r="K27" s="7"/>
      <c r="L27" s="7">
        <v>220000</v>
      </c>
    </row>
    <row r="28" spans="2:12" ht="12.75">
      <c r="B28" s="28" t="s">
        <v>293</v>
      </c>
      <c r="C28" s="28" t="s">
        <v>39</v>
      </c>
      <c r="D28" s="28" t="s">
        <v>294</v>
      </c>
      <c r="E28" s="28" t="s">
        <v>295</v>
      </c>
      <c r="F28" s="27">
        <v>925463</v>
      </c>
      <c r="G28" s="27">
        <v>462731</v>
      </c>
      <c r="H28" s="27">
        <f t="shared" si="0"/>
        <v>49.999945972988655</v>
      </c>
      <c r="I28" s="48">
        <v>70</v>
      </c>
      <c r="J28" s="103">
        <v>462000</v>
      </c>
      <c r="K28" s="7"/>
      <c r="L28" s="7">
        <v>462000</v>
      </c>
    </row>
    <row r="29" spans="2:11" ht="12.75">
      <c r="B29" s="28" t="s">
        <v>299</v>
      </c>
      <c r="C29" s="28" t="s">
        <v>39</v>
      </c>
      <c r="D29" s="28" t="s">
        <v>300</v>
      </c>
      <c r="E29" s="28" t="s">
        <v>301</v>
      </c>
      <c r="F29" s="27">
        <v>1556151</v>
      </c>
      <c r="G29" s="27">
        <v>778075</v>
      </c>
      <c r="H29" s="27">
        <f t="shared" si="0"/>
        <v>49.999967869441974</v>
      </c>
      <c r="I29" s="48">
        <v>70</v>
      </c>
      <c r="J29" s="103">
        <v>778000</v>
      </c>
      <c r="K29" s="7">
        <v>778000</v>
      </c>
    </row>
    <row r="30" spans="2:12" ht="12.75">
      <c r="B30" s="28" t="s">
        <v>847</v>
      </c>
      <c r="C30" s="28" t="s">
        <v>23</v>
      </c>
      <c r="D30" s="28" t="s">
        <v>267</v>
      </c>
      <c r="E30" s="28" t="s">
        <v>268</v>
      </c>
      <c r="F30" s="27">
        <v>1600000</v>
      </c>
      <c r="G30" s="27">
        <v>800000</v>
      </c>
      <c r="H30" s="27">
        <f t="shared" si="0"/>
        <v>50</v>
      </c>
      <c r="I30" s="48">
        <v>70</v>
      </c>
      <c r="J30" s="103">
        <f t="shared" si="1"/>
        <v>800000</v>
      </c>
      <c r="K30" s="7"/>
      <c r="L30" s="7">
        <v>800000</v>
      </c>
    </row>
    <row r="31" spans="2:12" ht="12.75">
      <c r="B31" s="19" t="s">
        <v>314</v>
      </c>
      <c r="C31" s="28" t="s">
        <v>64</v>
      </c>
      <c r="D31" s="19" t="s">
        <v>315</v>
      </c>
      <c r="E31" s="19" t="s">
        <v>316</v>
      </c>
      <c r="F31" s="17">
        <v>779358</v>
      </c>
      <c r="G31" s="17">
        <v>389679</v>
      </c>
      <c r="H31" s="27">
        <f t="shared" si="0"/>
        <v>50</v>
      </c>
      <c r="I31" s="18">
        <v>70</v>
      </c>
      <c r="J31" s="103">
        <v>389000</v>
      </c>
      <c r="K31" s="7"/>
      <c r="L31" s="7">
        <v>389000</v>
      </c>
    </row>
    <row r="32" spans="2:12" ht="12.75">
      <c r="B32" s="19" t="s">
        <v>362</v>
      </c>
      <c r="C32" s="28" t="s">
        <v>64</v>
      </c>
      <c r="D32" s="19" t="s">
        <v>363</v>
      </c>
      <c r="E32" s="19" t="s">
        <v>364</v>
      </c>
      <c r="F32" s="17">
        <v>186360</v>
      </c>
      <c r="G32" s="17">
        <v>93100</v>
      </c>
      <c r="H32" s="27">
        <f t="shared" si="0"/>
        <v>49.957072333118695</v>
      </c>
      <c r="I32" s="18">
        <v>70</v>
      </c>
      <c r="J32" s="103">
        <v>93000</v>
      </c>
      <c r="K32" s="7">
        <v>58590</v>
      </c>
      <c r="L32" s="7">
        <v>34410</v>
      </c>
    </row>
    <row r="33" spans="2:12" ht="12.75">
      <c r="B33" s="19" t="s">
        <v>365</v>
      </c>
      <c r="C33" s="28" t="s">
        <v>64</v>
      </c>
      <c r="D33" s="19" t="s">
        <v>366</v>
      </c>
      <c r="E33" s="19" t="s">
        <v>367</v>
      </c>
      <c r="F33" s="17">
        <v>706365</v>
      </c>
      <c r="G33" s="17">
        <v>300000</v>
      </c>
      <c r="H33" s="27">
        <f t="shared" si="0"/>
        <v>42.470960480771275</v>
      </c>
      <c r="I33" s="18">
        <v>70</v>
      </c>
      <c r="J33" s="103">
        <f t="shared" si="1"/>
        <v>300000</v>
      </c>
      <c r="K33" s="7"/>
      <c r="L33" s="7">
        <v>300000</v>
      </c>
    </row>
    <row r="34" spans="2:12" ht="12.75">
      <c r="B34" s="28" t="s">
        <v>899</v>
      </c>
      <c r="C34" s="28" t="s">
        <v>111</v>
      </c>
      <c r="D34" s="28" t="s">
        <v>758</v>
      </c>
      <c r="E34" s="28" t="s">
        <v>377</v>
      </c>
      <c r="F34" s="27">
        <v>558881</v>
      </c>
      <c r="G34" s="27">
        <v>279440</v>
      </c>
      <c r="H34" s="27">
        <f t="shared" si="0"/>
        <v>49.999910535516506</v>
      </c>
      <c r="I34" s="48">
        <v>70</v>
      </c>
      <c r="J34" s="103">
        <v>279000</v>
      </c>
      <c r="K34" s="7"/>
      <c r="L34" s="7">
        <v>279000</v>
      </c>
    </row>
    <row r="35" spans="2:12" ht="12.75">
      <c r="B35" s="28" t="s">
        <v>394</v>
      </c>
      <c r="C35" s="28" t="s">
        <v>131</v>
      </c>
      <c r="D35" s="28" t="s">
        <v>395</v>
      </c>
      <c r="E35" s="28" t="s">
        <v>396</v>
      </c>
      <c r="F35" s="27">
        <v>501000</v>
      </c>
      <c r="G35" s="27">
        <v>250000</v>
      </c>
      <c r="H35" s="27">
        <f t="shared" si="0"/>
        <v>49.9001996007984</v>
      </c>
      <c r="I35" s="48">
        <v>70</v>
      </c>
      <c r="J35" s="103">
        <f t="shared" si="1"/>
        <v>250000</v>
      </c>
      <c r="K35" s="7"/>
      <c r="L35" s="7">
        <v>250000</v>
      </c>
    </row>
    <row r="36" spans="2:11" ht="12.75">
      <c r="B36" s="28" t="s">
        <v>850</v>
      </c>
      <c r="C36" s="28" t="s">
        <v>161</v>
      </c>
      <c r="D36" s="28" t="s">
        <v>414</v>
      </c>
      <c r="E36" s="28" t="s">
        <v>415</v>
      </c>
      <c r="F36" s="27">
        <v>480000</v>
      </c>
      <c r="G36" s="27">
        <v>240000</v>
      </c>
      <c r="H36" s="27">
        <f t="shared" si="0"/>
        <v>50</v>
      </c>
      <c r="I36" s="48">
        <v>70</v>
      </c>
      <c r="J36" s="103">
        <f t="shared" si="1"/>
        <v>240000</v>
      </c>
      <c r="K36" s="7">
        <v>240000</v>
      </c>
    </row>
    <row r="37" spans="2:12" ht="12.75">
      <c r="B37" s="49" t="s">
        <v>425</v>
      </c>
      <c r="C37" s="28" t="s">
        <v>166</v>
      </c>
      <c r="D37" s="49" t="s">
        <v>765</v>
      </c>
      <c r="E37" s="50" t="s">
        <v>426</v>
      </c>
      <c r="F37" s="51">
        <v>200000</v>
      </c>
      <c r="G37" s="51">
        <v>100000</v>
      </c>
      <c r="H37" s="27">
        <f t="shared" si="0"/>
        <v>50</v>
      </c>
      <c r="I37" s="54">
        <v>70</v>
      </c>
      <c r="J37" s="103">
        <f t="shared" si="1"/>
        <v>100000</v>
      </c>
      <c r="K37" s="7"/>
      <c r="L37" s="7">
        <v>100000</v>
      </c>
    </row>
    <row r="38" spans="2:12" ht="12.75">
      <c r="B38" s="19" t="s">
        <v>442</v>
      </c>
      <c r="C38" s="28" t="s">
        <v>181</v>
      </c>
      <c r="D38" s="19" t="s">
        <v>443</v>
      </c>
      <c r="E38" s="19" t="s">
        <v>444</v>
      </c>
      <c r="F38" s="52">
        <v>750000</v>
      </c>
      <c r="G38" s="52">
        <v>375000</v>
      </c>
      <c r="H38" s="27">
        <f t="shared" si="0"/>
        <v>50</v>
      </c>
      <c r="I38" s="18">
        <v>70</v>
      </c>
      <c r="J38" s="103">
        <f t="shared" si="1"/>
        <v>375000</v>
      </c>
      <c r="K38" s="7"/>
      <c r="L38" s="7">
        <v>375000</v>
      </c>
    </row>
    <row r="39" spans="2:12" ht="12.75">
      <c r="B39" s="28" t="s">
        <v>281</v>
      </c>
      <c r="C39" s="28" t="s">
        <v>39</v>
      </c>
      <c r="D39" s="28" t="s">
        <v>282</v>
      </c>
      <c r="E39" s="28" t="s">
        <v>283</v>
      </c>
      <c r="F39" s="27">
        <v>200000</v>
      </c>
      <c r="G39" s="27">
        <v>100000</v>
      </c>
      <c r="H39" s="27">
        <f t="shared" si="0"/>
        <v>50</v>
      </c>
      <c r="I39" s="48">
        <v>65</v>
      </c>
      <c r="J39" s="103">
        <f t="shared" si="1"/>
        <v>100000</v>
      </c>
      <c r="K39" s="7"/>
      <c r="L39" s="7">
        <v>100000</v>
      </c>
    </row>
    <row r="40" spans="2:12" ht="12.75">
      <c r="B40" s="28" t="s">
        <v>848</v>
      </c>
      <c r="C40" s="28" t="s">
        <v>23</v>
      </c>
      <c r="D40" s="28" t="s">
        <v>273</v>
      </c>
      <c r="E40" s="28" t="s">
        <v>274</v>
      </c>
      <c r="F40" s="27">
        <v>368854</v>
      </c>
      <c r="G40" s="27">
        <v>184427</v>
      </c>
      <c r="H40" s="27">
        <f t="shared" si="0"/>
        <v>50</v>
      </c>
      <c r="I40" s="48">
        <v>65</v>
      </c>
      <c r="J40" s="103">
        <v>184000</v>
      </c>
      <c r="K40" s="7"/>
      <c r="L40" s="7">
        <v>184000</v>
      </c>
    </row>
    <row r="41" spans="2:11" ht="12.75">
      <c r="B41" s="28" t="s">
        <v>900</v>
      </c>
      <c r="C41" s="28" t="s">
        <v>111</v>
      </c>
      <c r="D41" s="28" t="s">
        <v>756</v>
      </c>
      <c r="E41" s="28" t="s">
        <v>375</v>
      </c>
      <c r="F41" s="27">
        <v>1000000</v>
      </c>
      <c r="G41" s="27">
        <v>500000</v>
      </c>
      <c r="H41" s="27">
        <f t="shared" si="0"/>
        <v>50</v>
      </c>
      <c r="I41" s="48">
        <v>65</v>
      </c>
      <c r="J41" s="103">
        <f t="shared" si="1"/>
        <v>500000</v>
      </c>
      <c r="K41" s="7">
        <v>500000</v>
      </c>
    </row>
    <row r="42" spans="2:12" ht="12.75">
      <c r="B42" s="28" t="s">
        <v>901</v>
      </c>
      <c r="C42" s="28" t="s">
        <v>111</v>
      </c>
      <c r="D42" s="28" t="s">
        <v>757</v>
      </c>
      <c r="E42" s="28" t="s">
        <v>376</v>
      </c>
      <c r="F42" s="27">
        <v>500000</v>
      </c>
      <c r="G42" s="27">
        <v>250000</v>
      </c>
      <c r="H42" s="27">
        <f t="shared" si="0"/>
        <v>50</v>
      </c>
      <c r="I42" s="48">
        <v>65</v>
      </c>
      <c r="J42" s="103">
        <f t="shared" si="1"/>
        <v>250000</v>
      </c>
      <c r="K42" s="7">
        <v>102500</v>
      </c>
      <c r="L42" s="7">
        <v>147500</v>
      </c>
    </row>
    <row r="43" spans="2:12" ht="12.75">
      <c r="B43" s="28" t="s">
        <v>902</v>
      </c>
      <c r="C43" s="28" t="s">
        <v>111</v>
      </c>
      <c r="D43" s="28" t="s">
        <v>759</v>
      </c>
      <c r="E43" s="28" t="s">
        <v>266</v>
      </c>
      <c r="F43" s="27">
        <v>318563</v>
      </c>
      <c r="G43" s="27">
        <v>159281</v>
      </c>
      <c r="H43" s="27">
        <f t="shared" si="0"/>
        <v>49.999843045174735</v>
      </c>
      <c r="I43" s="48">
        <v>65</v>
      </c>
      <c r="J43" s="103">
        <v>159000</v>
      </c>
      <c r="K43" s="7"/>
      <c r="L43" s="7">
        <v>159000</v>
      </c>
    </row>
    <row r="44" spans="2:11" ht="12.75">
      <c r="B44" s="28" t="s">
        <v>903</v>
      </c>
      <c r="C44" s="28" t="s">
        <v>111</v>
      </c>
      <c r="D44" s="28" t="s">
        <v>760</v>
      </c>
      <c r="E44" s="28" t="s">
        <v>378</v>
      </c>
      <c r="F44" s="27">
        <v>750000</v>
      </c>
      <c r="G44" s="27">
        <v>375000</v>
      </c>
      <c r="H44" s="27">
        <f t="shared" si="0"/>
        <v>50</v>
      </c>
      <c r="I44" s="48">
        <v>65</v>
      </c>
      <c r="J44" s="103">
        <f t="shared" si="1"/>
        <v>375000</v>
      </c>
      <c r="K44" s="7">
        <v>375000</v>
      </c>
    </row>
    <row r="45" spans="2:12" ht="12.75">
      <c r="B45" s="28" t="s">
        <v>904</v>
      </c>
      <c r="C45" s="28" t="s">
        <v>111</v>
      </c>
      <c r="D45" s="28" t="s">
        <v>762</v>
      </c>
      <c r="E45" s="28" t="s">
        <v>380</v>
      </c>
      <c r="F45" s="27">
        <v>120000</v>
      </c>
      <c r="G45" s="27">
        <v>60000</v>
      </c>
      <c r="H45" s="27">
        <f t="shared" si="0"/>
        <v>50</v>
      </c>
      <c r="I45" s="48">
        <v>65</v>
      </c>
      <c r="J45" s="103">
        <f t="shared" si="1"/>
        <v>60000</v>
      </c>
      <c r="K45" s="7"/>
      <c r="L45" s="7">
        <v>60000</v>
      </c>
    </row>
    <row r="46" spans="2:11" ht="12.75">
      <c r="B46" s="40" t="s">
        <v>493</v>
      </c>
      <c r="C46" s="28" t="s">
        <v>241</v>
      </c>
      <c r="D46" s="40" t="s">
        <v>775</v>
      </c>
      <c r="E46" s="41" t="s">
        <v>494</v>
      </c>
      <c r="F46" s="42">
        <v>497834</v>
      </c>
      <c r="G46" s="43">
        <v>248917</v>
      </c>
      <c r="H46" s="27">
        <f t="shared" si="0"/>
        <v>50</v>
      </c>
      <c r="I46" s="44">
        <v>65</v>
      </c>
      <c r="J46" s="103">
        <v>248000</v>
      </c>
      <c r="K46" s="7">
        <v>248000</v>
      </c>
    </row>
    <row r="47" spans="2:14" s="55" customFormat="1" ht="12.75">
      <c r="B47" s="49" t="s">
        <v>432</v>
      </c>
      <c r="C47" s="28" t="s">
        <v>166</v>
      </c>
      <c r="D47" s="49" t="s">
        <v>768</v>
      </c>
      <c r="E47" s="49" t="s">
        <v>433</v>
      </c>
      <c r="F47" s="51">
        <v>333240</v>
      </c>
      <c r="G47" s="51">
        <v>166620</v>
      </c>
      <c r="H47" s="27">
        <f t="shared" si="0"/>
        <v>50</v>
      </c>
      <c r="I47" s="54">
        <v>65</v>
      </c>
      <c r="J47" s="103">
        <v>166000</v>
      </c>
      <c r="K47" s="7"/>
      <c r="L47" s="7">
        <v>166000</v>
      </c>
      <c r="M47" s="5"/>
      <c r="N47" s="5"/>
    </row>
    <row r="48" spans="2:11" ht="12.75">
      <c r="B48" s="19" t="s">
        <v>436</v>
      </c>
      <c r="C48" s="28" t="s">
        <v>181</v>
      </c>
      <c r="D48" s="19" t="s">
        <v>437</v>
      </c>
      <c r="E48" s="19" t="s">
        <v>438</v>
      </c>
      <c r="F48" s="52">
        <v>300977</v>
      </c>
      <c r="G48" s="52">
        <v>150000</v>
      </c>
      <c r="H48" s="27">
        <f t="shared" si="0"/>
        <v>49.8376952391711</v>
      </c>
      <c r="I48" s="18">
        <v>65</v>
      </c>
      <c r="J48" s="103">
        <f t="shared" si="1"/>
        <v>150000</v>
      </c>
      <c r="K48" s="7">
        <v>150000</v>
      </c>
    </row>
    <row r="49" spans="2:12" ht="12.75">
      <c r="B49" s="19" t="s">
        <v>445</v>
      </c>
      <c r="C49" s="28" t="s">
        <v>181</v>
      </c>
      <c r="D49" s="19" t="s">
        <v>446</v>
      </c>
      <c r="E49" s="19" t="s">
        <v>447</v>
      </c>
      <c r="F49" s="52">
        <v>300000</v>
      </c>
      <c r="G49" s="52">
        <v>150000</v>
      </c>
      <c r="H49" s="27">
        <f t="shared" si="0"/>
        <v>50</v>
      </c>
      <c r="I49" s="18">
        <v>65</v>
      </c>
      <c r="J49" s="103">
        <f t="shared" si="1"/>
        <v>150000</v>
      </c>
      <c r="K49" s="7"/>
      <c r="L49" s="7">
        <v>150000</v>
      </c>
    </row>
    <row r="50" spans="2:12" ht="12.75">
      <c r="B50" s="19" t="s">
        <v>454</v>
      </c>
      <c r="C50" s="28" t="s">
        <v>181</v>
      </c>
      <c r="D50" s="19" t="s">
        <v>455</v>
      </c>
      <c r="E50" s="19" t="s">
        <v>456</v>
      </c>
      <c r="F50" s="52">
        <v>280000</v>
      </c>
      <c r="G50" s="52">
        <v>140000</v>
      </c>
      <c r="H50" s="27">
        <f t="shared" si="0"/>
        <v>50</v>
      </c>
      <c r="I50" s="18">
        <v>65</v>
      </c>
      <c r="J50" s="103">
        <f t="shared" si="1"/>
        <v>140000</v>
      </c>
      <c r="K50" s="7"/>
      <c r="L50" s="7">
        <v>140000</v>
      </c>
    </row>
    <row r="51" spans="2:12" ht="12.75">
      <c r="B51" s="28" t="s">
        <v>463</v>
      </c>
      <c r="C51" s="28" t="s">
        <v>197</v>
      </c>
      <c r="D51" s="28" t="s">
        <v>464</v>
      </c>
      <c r="E51" s="28" t="s">
        <v>465</v>
      </c>
      <c r="F51" s="27">
        <v>751604</v>
      </c>
      <c r="G51" s="27">
        <v>351604</v>
      </c>
      <c r="H51" s="27">
        <f t="shared" si="0"/>
        <v>46.780485468411555</v>
      </c>
      <c r="I51" s="48">
        <v>65</v>
      </c>
      <c r="J51" s="103">
        <v>351000</v>
      </c>
      <c r="K51" s="7"/>
      <c r="L51" s="7">
        <v>351000</v>
      </c>
    </row>
    <row r="52" spans="2:11" ht="12.75">
      <c r="B52" s="28" t="s">
        <v>851</v>
      </c>
      <c r="C52" s="28" t="s">
        <v>2</v>
      </c>
      <c r="D52" s="28" t="s">
        <v>747</v>
      </c>
      <c r="E52" s="28" t="s">
        <v>253</v>
      </c>
      <c r="F52" s="27">
        <v>903763</v>
      </c>
      <c r="G52" s="27">
        <v>450000</v>
      </c>
      <c r="H52" s="27">
        <f t="shared" si="0"/>
        <v>49.79181488952303</v>
      </c>
      <c r="I52" s="48">
        <v>60</v>
      </c>
      <c r="J52" s="104">
        <v>0</v>
      </c>
      <c r="K52" s="7"/>
    </row>
    <row r="53" spans="2:11" ht="12.75">
      <c r="B53" s="28" t="s">
        <v>278</v>
      </c>
      <c r="C53" s="28" t="s">
        <v>39</v>
      </c>
      <c r="D53" s="28" t="s">
        <v>279</v>
      </c>
      <c r="E53" s="28" t="s">
        <v>280</v>
      </c>
      <c r="F53" s="27">
        <v>420070</v>
      </c>
      <c r="G53" s="27">
        <v>210000</v>
      </c>
      <c r="H53" s="27">
        <f t="shared" si="0"/>
        <v>49.99166805532411</v>
      </c>
      <c r="I53" s="48">
        <v>60</v>
      </c>
      <c r="J53" s="104">
        <v>0</v>
      </c>
      <c r="K53" s="7"/>
    </row>
    <row r="54" spans="2:11" ht="12.75">
      <c r="B54" s="28" t="s">
        <v>840</v>
      </c>
      <c r="C54" s="28" t="s">
        <v>254</v>
      </c>
      <c r="D54" s="28" t="s">
        <v>257</v>
      </c>
      <c r="E54" s="28" t="s">
        <v>258</v>
      </c>
      <c r="F54" s="27">
        <v>1448763</v>
      </c>
      <c r="G54" s="53">
        <v>724381.5</v>
      </c>
      <c r="H54" s="27">
        <f t="shared" si="0"/>
        <v>50</v>
      </c>
      <c r="I54" s="48">
        <v>60</v>
      </c>
      <c r="J54" s="104">
        <v>0</v>
      </c>
      <c r="K54" s="7"/>
    </row>
    <row r="55" spans="2:11" ht="12.75">
      <c r="B55" s="28" t="s">
        <v>849</v>
      </c>
      <c r="C55" s="28" t="s">
        <v>23</v>
      </c>
      <c r="D55" s="28" t="s">
        <v>271</v>
      </c>
      <c r="E55" s="28" t="s">
        <v>272</v>
      </c>
      <c r="F55" s="27">
        <v>750000</v>
      </c>
      <c r="G55" s="27">
        <v>370000</v>
      </c>
      <c r="H55" s="27">
        <f t="shared" si="0"/>
        <v>49.333333333333336</v>
      </c>
      <c r="I55" s="48">
        <v>60</v>
      </c>
      <c r="J55" s="104">
        <v>0</v>
      </c>
      <c r="K55" s="7"/>
    </row>
    <row r="56" spans="2:11" ht="12.75">
      <c r="B56" s="19" t="s">
        <v>329</v>
      </c>
      <c r="C56" s="28" t="s">
        <v>64</v>
      </c>
      <c r="D56" s="19" t="s">
        <v>330</v>
      </c>
      <c r="E56" s="19" t="s">
        <v>331</v>
      </c>
      <c r="F56" s="17">
        <v>1250000</v>
      </c>
      <c r="G56" s="17">
        <v>625000</v>
      </c>
      <c r="H56" s="27">
        <f t="shared" si="0"/>
        <v>50</v>
      </c>
      <c r="I56" s="18">
        <v>60</v>
      </c>
      <c r="J56" s="104">
        <v>0</v>
      </c>
      <c r="K56" s="7"/>
    </row>
    <row r="57" spans="2:11" ht="12.75">
      <c r="B57" s="19" t="s">
        <v>344</v>
      </c>
      <c r="C57" s="28" t="s">
        <v>64</v>
      </c>
      <c r="D57" s="19" t="s">
        <v>345</v>
      </c>
      <c r="E57" s="19" t="s">
        <v>346</v>
      </c>
      <c r="F57" s="17">
        <v>1800000</v>
      </c>
      <c r="G57" s="17">
        <v>800000</v>
      </c>
      <c r="H57" s="27">
        <f t="shared" si="0"/>
        <v>44.44444444444444</v>
      </c>
      <c r="I57" s="18">
        <v>60</v>
      </c>
      <c r="J57" s="104">
        <v>0</v>
      </c>
      <c r="K57" s="7"/>
    </row>
    <row r="58" spans="2:11" ht="12.75">
      <c r="B58" s="28" t="s">
        <v>905</v>
      </c>
      <c r="C58" s="28" t="s">
        <v>111</v>
      </c>
      <c r="D58" s="28" t="s">
        <v>754</v>
      </c>
      <c r="E58" s="28" t="s">
        <v>373</v>
      </c>
      <c r="F58" s="27">
        <v>514000</v>
      </c>
      <c r="G58" s="27">
        <v>257000</v>
      </c>
      <c r="H58" s="27">
        <f t="shared" si="0"/>
        <v>50</v>
      </c>
      <c r="I58" s="48">
        <v>60</v>
      </c>
      <c r="J58" s="104">
        <v>0</v>
      </c>
      <c r="K58" s="7"/>
    </row>
    <row r="59" spans="2:11" ht="12.75">
      <c r="B59" s="28" t="s">
        <v>906</v>
      </c>
      <c r="C59" s="28" t="s">
        <v>111</v>
      </c>
      <c r="D59" s="28" t="s">
        <v>763</v>
      </c>
      <c r="E59" s="28" t="s">
        <v>381</v>
      </c>
      <c r="F59" s="27">
        <v>267388</v>
      </c>
      <c r="G59" s="27">
        <v>133694</v>
      </c>
      <c r="H59" s="27">
        <f t="shared" si="0"/>
        <v>50</v>
      </c>
      <c r="I59" s="48">
        <v>60</v>
      </c>
      <c r="J59" s="104">
        <v>0</v>
      </c>
      <c r="K59" s="7"/>
    </row>
    <row r="60" spans="2:11" ht="12.75">
      <c r="B60" s="40" t="s">
        <v>477</v>
      </c>
      <c r="C60" s="28" t="s">
        <v>241</v>
      </c>
      <c r="D60" s="40" t="s">
        <v>769</v>
      </c>
      <c r="E60" s="41" t="s">
        <v>479</v>
      </c>
      <c r="F60" s="42">
        <v>379476</v>
      </c>
      <c r="G60" s="43">
        <v>189737</v>
      </c>
      <c r="H60" s="27">
        <f t="shared" si="0"/>
        <v>49.99973647872329</v>
      </c>
      <c r="I60" s="44">
        <v>60</v>
      </c>
      <c r="J60" s="104">
        <v>0</v>
      </c>
      <c r="K60" s="7"/>
    </row>
    <row r="61" spans="2:11" ht="12.75">
      <c r="B61" s="40" t="s">
        <v>492</v>
      </c>
      <c r="C61" s="28" t="s">
        <v>241</v>
      </c>
      <c r="D61" s="40" t="s">
        <v>774</v>
      </c>
      <c r="E61" s="40" t="s">
        <v>286</v>
      </c>
      <c r="F61" s="43">
        <v>200000</v>
      </c>
      <c r="G61" s="43">
        <v>100000</v>
      </c>
      <c r="H61" s="27">
        <f t="shared" si="0"/>
        <v>50</v>
      </c>
      <c r="I61" s="44">
        <v>60</v>
      </c>
      <c r="J61" s="104">
        <v>0</v>
      </c>
      <c r="K61" s="7"/>
    </row>
    <row r="62" spans="2:11" ht="12.75">
      <c r="B62" s="28" t="s">
        <v>388</v>
      </c>
      <c r="C62" s="28" t="s">
        <v>131</v>
      </c>
      <c r="D62" s="28" t="s">
        <v>389</v>
      </c>
      <c r="E62" s="28" t="s">
        <v>390</v>
      </c>
      <c r="F62" s="27">
        <v>150000</v>
      </c>
      <c r="G62" s="27">
        <v>75000</v>
      </c>
      <c r="H62" s="27">
        <f t="shared" si="0"/>
        <v>50</v>
      </c>
      <c r="I62" s="48">
        <v>60</v>
      </c>
      <c r="J62" s="104">
        <v>0</v>
      </c>
      <c r="K62" s="7"/>
    </row>
    <row r="63" spans="2:11" ht="12.75">
      <c r="B63" s="28" t="s">
        <v>406</v>
      </c>
      <c r="C63" s="28" t="s">
        <v>131</v>
      </c>
      <c r="D63" s="28" t="s">
        <v>407</v>
      </c>
      <c r="E63" s="28" t="s">
        <v>408</v>
      </c>
      <c r="F63" s="27">
        <v>371728</v>
      </c>
      <c r="G63" s="27">
        <v>185864</v>
      </c>
      <c r="H63" s="27">
        <f t="shared" si="0"/>
        <v>50</v>
      </c>
      <c r="I63" s="48">
        <v>60</v>
      </c>
      <c r="J63" s="104">
        <v>0</v>
      </c>
      <c r="K63" s="7"/>
    </row>
    <row r="64" spans="2:11" ht="12.75">
      <c r="B64" s="49" t="s">
        <v>423</v>
      </c>
      <c r="C64" s="28" t="s">
        <v>166</v>
      </c>
      <c r="D64" s="49" t="s">
        <v>764</v>
      </c>
      <c r="E64" s="50" t="s">
        <v>424</v>
      </c>
      <c r="F64" s="51">
        <v>450845</v>
      </c>
      <c r="G64" s="51">
        <v>225420</v>
      </c>
      <c r="H64" s="27">
        <f t="shared" si="0"/>
        <v>49.99944548569908</v>
      </c>
      <c r="I64" s="54">
        <v>60</v>
      </c>
      <c r="J64" s="104">
        <v>0</v>
      </c>
      <c r="K64" s="7"/>
    </row>
    <row r="65" spans="2:11" ht="12.75">
      <c r="B65" s="19" t="s">
        <v>448</v>
      </c>
      <c r="C65" s="28" t="s">
        <v>181</v>
      </c>
      <c r="D65" s="19" t="s">
        <v>449</v>
      </c>
      <c r="E65" s="19" t="s">
        <v>450</v>
      </c>
      <c r="F65" s="52">
        <v>446743</v>
      </c>
      <c r="G65" s="52">
        <v>223371</v>
      </c>
      <c r="H65" s="27">
        <f t="shared" si="0"/>
        <v>49.99988807882832</v>
      </c>
      <c r="I65" s="18">
        <v>60</v>
      </c>
      <c r="J65" s="104">
        <v>0</v>
      </c>
      <c r="K65" s="7"/>
    </row>
    <row r="66" spans="2:11" ht="12.75">
      <c r="B66" s="19" t="s">
        <v>457</v>
      </c>
      <c r="C66" s="28" t="s">
        <v>181</v>
      </c>
      <c r="D66" s="19" t="s">
        <v>458</v>
      </c>
      <c r="E66" s="19" t="s">
        <v>459</v>
      </c>
      <c r="F66" s="52">
        <v>1709415</v>
      </c>
      <c r="G66" s="52">
        <v>600000</v>
      </c>
      <c r="H66" s="27">
        <f t="shared" si="0"/>
        <v>35.0997270996218</v>
      </c>
      <c r="I66" s="18">
        <v>60</v>
      </c>
      <c r="J66" s="104">
        <v>0</v>
      </c>
      <c r="K66" s="7"/>
    </row>
    <row r="67" spans="2:11" ht="12.75">
      <c r="B67" s="19" t="s">
        <v>460</v>
      </c>
      <c r="C67" s="28" t="s">
        <v>181</v>
      </c>
      <c r="D67" s="19" t="s">
        <v>461</v>
      </c>
      <c r="E67" s="19" t="s">
        <v>462</v>
      </c>
      <c r="F67" s="52">
        <v>600000</v>
      </c>
      <c r="G67" s="52">
        <v>300000</v>
      </c>
      <c r="H67" s="27">
        <f t="shared" si="0"/>
        <v>50</v>
      </c>
      <c r="I67" s="18">
        <v>60</v>
      </c>
      <c r="J67" s="104">
        <v>0</v>
      </c>
      <c r="K67" s="7"/>
    </row>
    <row r="68" spans="2:11" ht="12.75">
      <c r="B68" s="28" t="s">
        <v>841</v>
      </c>
      <c r="C68" s="28" t="s">
        <v>254</v>
      </c>
      <c r="D68" s="28" t="s">
        <v>259</v>
      </c>
      <c r="E68" s="28" t="s">
        <v>260</v>
      </c>
      <c r="F68" s="27">
        <v>600000</v>
      </c>
      <c r="G68" s="27">
        <v>250000</v>
      </c>
      <c r="H68" s="27">
        <f t="shared" si="0"/>
        <v>41.66666666666667</v>
      </c>
      <c r="I68" s="48">
        <v>55</v>
      </c>
      <c r="J68" s="104">
        <v>0</v>
      </c>
      <c r="K68" s="7"/>
    </row>
    <row r="69" spans="2:11" ht="12.75">
      <c r="B69" s="19" t="s">
        <v>323</v>
      </c>
      <c r="C69" s="28" t="s">
        <v>64</v>
      </c>
      <c r="D69" s="19" t="s">
        <v>324</v>
      </c>
      <c r="E69" s="19" t="s">
        <v>325</v>
      </c>
      <c r="F69" s="17">
        <v>1200000</v>
      </c>
      <c r="G69" s="17">
        <v>600000</v>
      </c>
      <c r="H69" s="27">
        <f aca="true" t="shared" si="2" ref="H69:H103">G69/F69*100</f>
        <v>50</v>
      </c>
      <c r="I69" s="18">
        <v>55</v>
      </c>
      <c r="J69" s="104">
        <v>0</v>
      </c>
      <c r="K69" s="7"/>
    </row>
    <row r="70" spans="2:11" ht="12.75">
      <c r="B70" s="19" t="s">
        <v>335</v>
      </c>
      <c r="C70" s="28" t="s">
        <v>64</v>
      </c>
      <c r="D70" s="19" t="s">
        <v>336</v>
      </c>
      <c r="E70" s="19" t="s">
        <v>337</v>
      </c>
      <c r="F70" s="17">
        <v>300000</v>
      </c>
      <c r="G70" s="17">
        <v>150000</v>
      </c>
      <c r="H70" s="27">
        <f t="shared" si="2"/>
        <v>50</v>
      </c>
      <c r="I70" s="18">
        <v>55</v>
      </c>
      <c r="J70" s="104">
        <v>0</v>
      </c>
      <c r="K70" s="7"/>
    </row>
    <row r="71" spans="2:11" ht="12.75">
      <c r="B71" s="19" t="s">
        <v>353</v>
      </c>
      <c r="C71" s="28" t="s">
        <v>64</v>
      </c>
      <c r="D71" s="19" t="s">
        <v>354</v>
      </c>
      <c r="E71" s="19" t="s">
        <v>355</v>
      </c>
      <c r="F71" s="17">
        <v>859775</v>
      </c>
      <c r="G71" s="17">
        <v>429887</v>
      </c>
      <c r="H71" s="27">
        <f t="shared" si="2"/>
        <v>49.99994184525021</v>
      </c>
      <c r="I71" s="18">
        <v>55</v>
      </c>
      <c r="J71" s="104">
        <v>0</v>
      </c>
      <c r="K71" s="7"/>
    </row>
    <row r="72" spans="2:11" ht="12.75">
      <c r="B72" s="19" t="s">
        <v>356</v>
      </c>
      <c r="C72" s="28" t="s">
        <v>64</v>
      </c>
      <c r="D72" s="19" t="s">
        <v>357</v>
      </c>
      <c r="E72" s="19" t="s">
        <v>358</v>
      </c>
      <c r="F72" s="17">
        <v>600000</v>
      </c>
      <c r="G72" s="17">
        <v>300000</v>
      </c>
      <c r="H72" s="27">
        <f t="shared" si="2"/>
        <v>50</v>
      </c>
      <c r="I72" s="18">
        <v>55</v>
      </c>
      <c r="J72" s="104">
        <v>0</v>
      </c>
      <c r="K72" s="7"/>
    </row>
    <row r="73" spans="2:11" ht="12.75">
      <c r="B73" s="28" t="s">
        <v>907</v>
      </c>
      <c r="C73" s="28" t="s">
        <v>111</v>
      </c>
      <c r="D73" s="28" t="s">
        <v>755</v>
      </c>
      <c r="E73" s="28" t="s">
        <v>374</v>
      </c>
      <c r="F73" s="27">
        <v>3224960</v>
      </c>
      <c r="G73" s="27">
        <v>800000</v>
      </c>
      <c r="H73" s="27">
        <f t="shared" si="2"/>
        <v>24.806509228021433</v>
      </c>
      <c r="I73" s="48">
        <v>55</v>
      </c>
      <c r="J73" s="104">
        <v>0</v>
      </c>
      <c r="K73" s="7"/>
    </row>
    <row r="74" spans="2:11" ht="12.75">
      <c r="B74" s="28" t="s">
        <v>391</v>
      </c>
      <c r="C74" s="28" t="s">
        <v>131</v>
      </c>
      <c r="D74" s="28" t="s">
        <v>392</v>
      </c>
      <c r="E74" s="28" t="s">
        <v>393</v>
      </c>
      <c r="F74" s="27">
        <v>479710</v>
      </c>
      <c r="G74" s="27">
        <v>239855</v>
      </c>
      <c r="H74" s="27">
        <f t="shared" si="2"/>
        <v>50</v>
      </c>
      <c r="I74" s="48">
        <v>55</v>
      </c>
      <c r="J74" s="104">
        <v>0</v>
      </c>
      <c r="K74" s="7"/>
    </row>
    <row r="75" spans="2:11" ht="12.75">
      <c r="B75" s="49" t="s">
        <v>427</v>
      </c>
      <c r="C75" s="28" t="s">
        <v>166</v>
      </c>
      <c r="D75" s="49" t="s">
        <v>766</v>
      </c>
      <c r="E75" s="49" t="s">
        <v>428</v>
      </c>
      <c r="F75" s="51">
        <v>360000</v>
      </c>
      <c r="G75" s="51">
        <v>180000</v>
      </c>
      <c r="H75" s="27">
        <f t="shared" si="2"/>
        <v>50</v>
      </c>
      <c r="I75" s="54">
        <v>55</v>
      </c>
      <c r="J75" s="104">
        <v>0</v>
      </c>
      <c r="K75" s="7"/>
    </row>
    <row r="76" spans="2:11" ht="12.75">
      <c r="B76" s="19" t="s">
        <v>434</v>
      </c>
      <c r="C76" s="28" t="s">
        <v>181</v>
      </c>
      <c r="D76" s="19" t="s">
        <v>435</v>
      </c>
      <c r="E76" s="19" t="s">
        <v>266</v>
      </c>
      <c r="F76" s="52">
        <v>421250</v>
      </c>
      <c r="G76" s="52">
        <v>200000</v>
      </c>
      <c r="H76" s="27">
        <f t="shared" si="2"/>
        <v>47.47774480712167</v>
      </c>
      <c r="I76" s="18">
        <v>55</v>
      </c>
      <c r="J76" s="104">
        <v>0</v>
      </c>
      <c r="K76" s="7"/>
    </row>
    <row r="77" spans="2:11" ht="12.75">
      <c r="B77" s="28" t="s">
        <v>296</v>
      </c>
      <c r="C77" s="28" t="s">
        <v>39</v>
      </c>
      <c r="D77" s="28" t="s">
        <v>297</v>
      </c>
      <c r="E77" s="28" t="s">
        <v>298</v>
      </c>
      <c r="F77" s="27">
        <v>1600000</v>
      </c>
      <c r="G77" s="27">
        <v>800000</v>
      </c>
      <c r="H77" s="27">
        <f t="shared" si="2"/>
        <v>50</v>
      </c>
      <c r="I77" s="48">
        <v>50</v>
      </c>
      <c r="J77" s="104">
        <v>0</v>
      </c>
      <c r="K77" s="7"/>
    </row>
    <row r="78" spans="2:11" ht="12.75">
      <c r="B78" s="19" t="s">
        <v>302</v>
      </c>
      <c r="C78" s="28" t="s">
        <v>64</v>
      </c>
      <c r="D78" s="19" t="s">
        <v>303</v>
      </c>
      <c r="E78" s="19" t="s">
        <v>304</v>
      </c>
      <c r="F78" s="17">
        <v>1042250</v>
      </c>
      <c r="G78" s="17">
        <v>521125</v>
      </c>
      <c r="H78" s="27">
        <f t="shared" si="2"/>
        <v>50</v>
      </c>
      <c r="I78" s="18">
        <v>50</v>
      </c>
      <c r="J78" s="104">
        <v>0</v>
      </c>
      <c r="K78" s="7"/>
    </row>
    <row r="79" spans="2:11" ht="12.75">
      <c r="B79" s="19" t="s">
        <v>308</v>
      </c>
      <c r="C79" s="28" t="s">
        <v>64</v>
      </c>
      <c r="D79" s="19" t="s">
        <v>309</v>
      </c>
      <c r="E79" s="19" t="s">
        <v>310</v>
      </c>
      <c r="F79" s="17">
        <v>588930</v>
      </c>
      <c r="G79" s="17">
        <v>294465</v>
      </c>
      <c r="H79" s="27">
        <f t="shared" si="2"/>
        <v>50</v>
      </c>
      <c r="I79" s="18">
        <v>50</v>
      </c>
      <c r="J79" s="104">
        <v>0</v>
      </c>
      <c r="K79" s="7"/>
    </row>
    <row r="80" spans="2:11" ht="12.75">
      <c r="B80" s="19" t="s">
        <v>320</v>
      </c>
      <c r="C80" s="28" t="s">
        <v>64</v>
      </c>
      <c r="D80" s="19" t="s">
        <v>321</v>
      </c>
      <c r="E80" s="19" t="s">
        <v>322</v>
      </c>
      <c r="F80" s="17">
        <v>1851829</v>
      </c>
      <c r="G80" s="17">
        <v>800000</v>
      </c>
      <c r="H80" s="27">
        <f t="shared" si="2"/>
        <v>43.20053309457839</v>
      </c>
      <c r="I80" s="18">
        <v>50</v>
      </c>
      <c r="J80" s="104">
        <v>0</v>
      </c>
      <c r="K80" s="7"/>
    </row>
    <row r="81" spans="2:11" ht="12.75">
      <c r="B81" s="19" t="s">
        <v>326</v>
      </c>
      <c r="C81" s="28" t="s">
        <v>64</v>
      </c>
      <c r="D81" s="19" t="s">
        <v>327</v>
      </c>
      <c r="E81" s="19" t="s">
        <v>328</v>
      </c>
      <c r="F81" s="17">
        <v>238000</v>
      </c>
      <c r="G81" s="17">
        <v>119000</v>
      </c>
      <c r="H81" s="27">
        <f t="shared" si="2"/>
        <v>50</v>
      </c>
      <c r="I81" s="18">
        <v>50</v>
      </c>
      <c r="J81" s="104">
        <v>0</v>
      </c>
      <c r="K81" s="7"/>
    </row>
    <row r="82" spans="2:11" ht="12.75">
      <c r="B82" s="19" t="s">
        <v>332</v>
      </c>
      <c r="C82" s="28" t="s">
        <v>64</v>
      </c>
      <c r="D82" s="19" t="s">
        <v>333</v>
      </c>
      <c r="E82" s="19" t="s">
        <v>334</v>
      </c>
      <c r="F82" s="17">
        <v>1604060.5</v>
      </c>
      <c r="G82" s="17">
        <v>800000</v>
      </c>
      <c r="H82" s="27">
        <f t="shared" si="2"/>
        <v>49.87343058444491</v>
      </c>
      <c r="I82" s="18">
        <v>50</v>
      </c>
      <c r="J82" s="104">
        <v>0</v>
      </c>
      <c r="K82" s="7"/>
    </row>
    <row r="83" spans="2:11" ht="12.75">
      <c r="B83" s="19" t="s">
        <v>341</v>
      </c>
      <c r="C83" s="28" t="s">
        <v>64</v>
      </c>
      <c r="D83" s="19" t="s">
        <v>342</v>
      </c>
      <c r="E83" s="19" t="s">
        <v>343</v>
      </c>
      <c r="F83" s="17">
        <v>2618405</v>
      </c>
      <c r="G83" s="17">
        <v>800000</v>
      </c>
      <c r="H83" s="27">
        <f t="shared" si="2"/>
        <v>30.552951128645113</v>
      </c>
      <c r="I83" s="18">
        <v>50</v>
      </c>
      <c r="J83" s="104">
        <v>0</v>
      </c>
      <c r="K83" s="7"/>
    </row>
    <row r="84" spans="2:11" ht="12.75">
      <c r="B84" s="19" t="s">
        <v>347</v>
      </c>
      <c r="C84" s="28" t="s">
        <v>64</v>
      </c>
      <c r="D84" s="19" t="s">
        <v>348</v>
      </c>
      <c r="E84" s="19" t="s">
        <v>349</v>
      </c>
      <c r="F84" s="17">
        <v>1600000</v>
      </c>
      <c r="G84" s="17">
        <v>800000</v>
      </c>
      <c r="H84" s="27">
        <f t="shared" si="2"/>
        <v>50</v>
      </c>
      <c r="I84" s="18">
        <v>50</v>
      </c>
      <c r="J84" s="104">
        <v>0</v>
      </c>
      <c r="K84" s="7"/>
    </row>
    <row r="85" spans="2:11" ht="12.75">
      <c r="B85" s="19" t="s">
        <v>350</v>
      </c>
      <c r="C85" s="28" t="s">
        <v>64</v>
      </c>
      <c r="D85" s="19" t="s">
        <v>351</v>
      </c>
      <c r="E85" s="19" t="s">
        <v>352</v>
      </c>
      <c r="F85" s="17">
        <v>500000</v>
      </c>
      <c r="G85" s="17">
        <v>250000</v>
      </c>
      <c r="H85" s="27">
        <f t="shared" si="2"/>
        <v>50</v>
      </c>
      <c r="I85" s="18">
        <v>50</v>
      </c>
      <c r="J85" s="104">
        <v>0</v>
      </c>
      <c r="K85" s="7"/>
    </row>
    <row r="86" spans="2:11" ht="12.75">
      <c r="B86" s="28" t="s">
        <v>852</v>
      </c>
      <c r="C86" s="28" t="s">
        <v>106</v>
      </c>
      <c r="D86" s="28" t="s">
        <v>749</v>
      </c>
      <c r="E86" s="28" t="s">
        <v>369</v>
      </c>
      <c r="F86" s="53">
        <v>800000</v>
      </c>
      <c r="G86" s="27">
        <v>400000</v>
      </c>
      <c r="H86" s="27">
        <f t="shared" si="2"/>
        <v>50</v>
      </c>
      <c r="I86" s="48">
        <v>50</v>
      </c>
      <c r="J86" s="104">
        <v>0</v>
      </c>
      <c r="K86" s="7"/>
    </row>
    <row r="87" spans="2:11" ht="12.75">
      <c r="B87" s="40" t="s">
        <v>488</v>
      </c>
      <c r="C87" s="28" t="s">
        <v>241</v>
      </c>
      <c r="D87" s="40" t="s">
        <v>772</v>
      </c>
      <c r="E87" s="41" t="s">
        <v>489</v>
      </c>
      <c r="F87" s="42">
        <v>748824</v>
      </c>
      <c r="G87" s="43">
        <v>374412</v>
      </c>
      <c r="H87" s="27">
        <f t="shared" si="2"/>
        <v>50</v>
      </c>
      <c r="I87" s="44">
        <v>50</v>
      </c>
      <c r="J87" s="104">
        <v>0</v>
      </c>
      <c r="K87" s="7"/>
    </row>
    <row r="88" spans="2:11" ht="12.75">
      <c r="B88" s="28" t="s">
        <v>403</v>
      </c>
      <c r="C88" s="28" t="s">
        <v>131</v>
      </c>
      <c r="D88" s="28" t="s">
        <v>404</v>
      </c>
      <c r="E88" s="28" t="s">
        <v>405</v>
      </c>
      <c r="F88" s="27">
        <v>490000</v>
      </c>
      <c r="G88" s="27">
        <v>245000</v>
      </c>
      <c r="H88" s="27">
        <f t="shared" si="2"/>
        <v>50</v>
      </c>
      <c r="I88" s="48">
        <v>50</v>
      </c>
      <c r="J88" s="104">
        <v>0</v>
      </c>
      <c r="K88" s="7"/>
    </row>
    <row r="89" spans="2:11" ht="12.75">
      <c r="B89" s="28" t="s">
        <v>287</v>
      </c>
      <c r="C89" s="28" t="s">
        <v>39</v>
      </c>
      <c r="D89" s="28" t="s">
        <v>288</v>
      </c>
      <c r="E89" s="28" t="s">
        <v>289</v>
      </c>
      <c r="F89" s="27">
        <v>191000</v>
      </c>
      <c r="G89" s="27">
        <v>95500</v>
      </c>
      <c r="H89" s="27">
        <f t="shared" si="2"/>
        <v>50</v>
      </c>
      <c r="I89" s="48">
        <v>45</v>
      </c>
      <c r="J89" s="104">
        <v>0</v>
      </c>
      <c r="K89" s="7"/>
    </row>
    <row r="90" spans="2:11" ht="12.75">
      <c r="B90" s="28" t="s">
        <v>842</v>
      </c>
      <c r="C90" s="28" t="s">
        <v>254</v>
      </c>
      <c r="D90" s="28" t="s">
        <v>255</v>
      </c>
      <c r="E90" s="28" t="s">
        <v>256</v>
      </c>
      <c r="F90" s="27">
        <v>770317</v>
      </c>
      <c r="G90" s="27">
        <v>385158</v>
      </c>
      <c r="H90" s="27">
        <f t="shared" si="2"/>
        <v>49.99993509165707</v>
      </c>
      <c r="I90" s="48">
        <v>45</v>
      </c>
      <c r="J90" s="104">
        <v>0</v>
      </c>
      <c r="K90" s="7"/>
    </row>
    <row r="91" spans="2:11" ht="12.75">
      <c r="B91" s="28" t="s">
        <v>908</v>
      </c>
      <c r="C91" s="28" t="s">
        <v>111</v>
      </c>
      <c r="D91" s="28" t="s">
        <v>752</v>
      </c>
      <c r="E91" s="28" t="s">
        <v>371</v>
      </c>
      <c r="F91" s="27">
        <v>1500000</v>
      </c>
      <c r="G91" s="27">
        <v>750000</v>
      </c>
      <c r="H91" s="27">
        <f t="shared" si="2"/>
        <v>50</v>
      </c>
      <c r="I91" s="48">
        <v>45</v>
      </c>
      <c r="J91" s="104">
        <v>0</v>
      </c>
      <c r="K91" s="7"/>
    </row>
    <row r="92" spans="2:11" ht="12.75">
      <c r="B92" s="40" t="s">
        <v>482</v>
      </c>
      <c r="C92" s="28" t="s">
        <v>241</v>
      </c>
      <c r="D92" s="40" t="s">
        <v>770</v>
      </c>
      <c r="E92" s="41" t="s">
        <v>484</v>
      </c>
      <c r="F92" s="42">
        <v>379000</v>
      </c>
      <c r="G92" s="43">
        <v>189500</v>
      </c>
      <c r="H92" s="27">
        <f t="shared" si="2"/>
        <v>50</v>
      </c>
      <c r="I92" s="44">
        <v>45</v>
      </c>
      <c r="J92" s="104">
        <v>0</v>
      </c>
      <c r="K92" s="7"/>
    </row>
    <row r="93" spans="2:11" ht="12.75">
      <c r="B93" s="28" t="s">
        <v>400</v>
      </c>
      <c r="C93" s="28" t="s">
        <v>131</v>
      </c>
      <c r="D93" s="28" t="s">
        <v>401</v>
      </c>
      <c r="E93" s="28" t="s">
        <v>402</v>
      </c>
      <c r="F93" s="27">
        <v>600000</v>
      </c>
      <c r="G93" s="27">
        <v>300000</v>
      </c>
      <c r="H93" s="27">
        <f t="shared" si="2"/>
        <v>50</v>
      </c>
      <c r="I93" s="48">
        <v>45</v>
      </c>
      <c r="J93" s="104">
        <v>0</v>
      </c>
      <c r="K93" s="7"/>
    </row>
    <row r="94" spans="2:11" ht="12.75">
      <c r="B94" s="28" t="s">
        <v>420</v>
      </c>
      <c r="C94" s="28" t="s">
        <v>417</v>
      </c>
      <c r="D94" s="28" t="s">
        <v>421</v>
      </c>
      <c r="E94" s="28" t="s">
        <v>422</v>
      </c>
      <c r="F94" s="27">
        <v>101150</v>
      </c>
      <c r="G94" s="27">
        <v>50575</v>
      </c>
      <c r="H94" s="27">
        <f t="shared" si="2"/>
        <v>50</v>
      </c>
      <c r="I94" s="48">
        <v>45</v>
      </c>
      <c r="J94" s="104">
        <v>0</v>
      </c>
      <c r="K94" s="7"/>
    </row>
    <row r="95" spans="2:11" ht="12.75">
      <c r="B95" s="28" t="s">
        <v>471</v>
      </c>
      <c r="C95" s="28" t="s">
        <v>197</v>
      </c>
      <c r="D95" s="28" t="s">
        <v>472</v>
      </c>
      <c r="E95" s="28" t="s">
        <v>473</v>
      </c>
      <c r="F95" s="27">
        <v>101730</v>
      </c>
      <c r="G95" s="27">
        <v>50000</v>
      </c>
      <c r="H95" s="27">
        <f t="shared" si="2"/>
        <v>49.1497100167109</v>
      </c>
      <c r="I95" s="48">
        <v>45</v>
      </c>
      <c r="J95" s="104">
        <v>0</v>
      </c>
      <c r="K95" s="7"/>
    </row>
    <row r="96" spans="2:11" ht="12.75">
      <c r="B96" s="28" t="s">
        <v>474</v>
      </c>
      <c r="C96" s="28" t="s">
        <v>197</v>
      </c>
      <c r="D96" s="28" t="s">
        <v>475</v>
      </c>
      <c r="E96" s="28" t="s">
        <v>476</v>
      </c>
      <c r="F96" s="27">
        <v>694599</v>
      </c>
      <c r="G96" s="27">
        <v>344599</v>
      </c>
      <c r="H96" s="27">
        <f t="shared" si="2"/>
        <v>49.61121452809463</v>
      </c>
      <c r="I96" s="48">
        <v>45</v>
      </c>
      <c r="J96" s="104">
        <v>0</v>
      </c>
      <c r="K96" s="7"/>
    </row>
    <row r="97" spans="2:11" ht="12.75">
      <c r="B97" s="19" t="s">
        <v>338</v>
      </c>
      <c r="C97" s="28" t="s">
        <v>64</v>
      </c>
      <c r="D97" s="19" t="s">
        <v>339</v>
      </c>
      <c r="E97" s="19" t="s">
        <v>340</v>
      </c>
      <c r="F97" s="17">
        <v>548000</v>
      </c>
      <c r="G97" s="17">
        <v>274000</v>
      </c>
      <c r="H97" s="27">
        <f t="shared" si="2"/>
        <v>50</v>
      </c>
      <c r="I97" s="18">
        <v>40</v>
      </c>
      <c r="J97" s="104">
        <v>0</v>
      </c>
      <c r="K97" s="7"/>
    </row>
    <row r="98" spans="2:11" ht="12.75">
      <c r="B98" s="19" t="s">
        <v>359</v>
      </c>
      <c r="C98" s="28" t="s">
        <v>64</v>
      </c>
      <c r="D98" s="19" t="s">
        <v>360</v>
      </c>
      <c r="E98" s="19" t="s">
        <v>361</v>
      </c>
      <c r="F98" s="17">
        <v>160000</v>
      </c>
      <c r="G98" s="17">
        <v>80000</v>
      </c>
      <c r="H98" s="27">
        <f t="shared" si="2"/>
        <v>50</v>
      </c>
      <c r="I98" s="18">
        <v>40</v>
      </c>
      <c r="J98" s="104">
        <v>0</v>
      </c>
      <c r="K98" s="7"/>
    </row>
    <row r="99" spans="2:11" ht="12.75">
      <c r="B99" s="28" t="s">
        <v>466</v>
      </c>
      <c r="C99" s="28" t="s">
        <v>197</v>
      </c>
      <c r="D99" s="28" t="s">
        <v>467</v>
      </c>
      <c r="E99" s="28" t="s">
        <v>893</v>
      </c>
      <c r="F99" s="27">
        <v>400000</v>
      </c>
      <c r="G99" s="27">
        <v>200000</v>
      </c>
      <c r="H99" s="27">
        <f t="shared" si="2"/>
        <v>50</v>
      </c>
      <c r="I99" s="48">
        <v>40</v>
      </c>
      <c r="J99" s="104">
        <v>0</v>
      </c>
      <c r="K99" s="7"/>
    </row>
    <row r="100" spans="2:11" ht="12.75">
      <c r="B100" s="28" t="s">
        <v>853</v>
      </c>
      <c r="C100" s="28" t="s">
        <v>106</v>
      </c>
      <c r="D100" s="28" t="s">
        <v>748</v>
      </c>
      <c r="E100" s="28" t="s">
        <v>894</v>
      </c>
      <c r="F100" s="27">
        <v>1759027</v>
      </c>
      <c r="G100" s="27">
        <v>791562</v>
      </c>
      <c r="H100" s="27">
        <f t="shared" si="2"/>
        <v>44.999991472558406</v>
      </c>
      <c r="I100" s="48">
        <v>35</v>
      </c>
      <c r="J100" s="104">
        <v>0</v>
      </c>
      <c r="K100" s="7"/>
    </row>
    <row r="101" spans="2:11" ht="12.75">
      <c r="B101" s="19" t="s">
        <v>311</v>
      </c>
      <c r="C101" s="28" t="s">
        <v>64</v>
      </c>
      <c r="D101" s="19" t="s">
        <v>312</v>
      </c>
      <c r="E101" s="19" t="s">
        <v>313</v>
      </c>
      <c r="F101" s="17">
        <v>620000</v>
      </c>
      <c r="G101" s="17">
        <v>310000</v>
      </c>
      <c r="H101" s="27">
        <f t="shared" si="2"/>
        <v>50</v>
      </c>
      <c r="I101" s="18">
        <v>30</v>
      </c>
      <c r="J101" s="104">
        <v>0</v>
      </c>
      <c r="K101" s="7"/>
    </row>
    <row r="102" spans="2:11" ht="12.75">
      <c r="B102" s="28" t="s">
        <v>397</v>
      </c>
      <c r="C102" s="28" t="s">
        <v>131</v>
      </c>
      <c r="D102" s="28" t="s">
        <v>398</v>
      </c>
      <c r="E102" s="28" t="s">
        <v>399</v>
      </c>
      <c r="F102" s="27">
        <v>248775</v>
      </c>
      <c r="G102" s="27">
        <v>124000</v>
      </c>
      <c r="H102" s="27">
        <f t="shared" si="2"/>
        <v>49.84423676012461</v>
      </c>
      <c r="I102" s="48">
        <v>30</v>
      </c>
      <c r="J102" s="104">
        <v>0</v>
      </c>
      <c r="K102" s="7"/>
    </row>
    <row r="103" spans="2:11" ht="12.75">
      <c r="B103" s="19" t="s">
        <v>451</v>
      </c>
      <c r="C103" s="28" t="s">
        <v>181</v>
      </c>
      <c r="D103" s="19" t="s">
        <v>452</v>
      </c>
      <c r="E103" s="19" t="s">
        <v>453</v>
      </c>
      <c r="F103" s="52">
        <v>800000</v>
      </c>
      <c r="G103" s="52">
        <v>400000</v>
      </c>
      <c r="H103" s="27">
        <f t="shared" si="2"/>
        <v>50</v>
      </c>
      <c r="I103" s="18">
        <v>30</v>
      </c>
      <c r="J103" s="104">
        <v>0</v>
      </c>
      <c r="K103" s="7"/>
    </row>
    <row r="104" spans="2:14" s="2" customFormat="1" ht="12.75">
      <c r="B104" s="14"/>
      <c r="C104" s="14" t="s">
        <v>737</v>
      </c>
      <c r="D104" s="14"/>
      <c r="E104" s="14"/>
      <c r="F104" s="22">
        <f>SUM(F5:F103)</f>
        <v>79261793.51</v>
      </c>
      <c r="G104" s="22">
        <f>SUM(G5:G103)</f>
        <v>34783924.5</v>
      </c>
      <c r="H104" s="22">
        <f>SUM(H5:H103)</f>
        <v>4778.605534353007</v>
      </c>
      <c r="I104" s="20"/>
      <c r="J104" s="103">
        <f>SUM(J5:J103)</f>
        <v>15607000</v>
      </c>
      <c r="K104" s="6">
        <v>6138090</v>
      </c>
      <c r="L104" s="6">
        <v>9468910</v>
      </c>
      <c r="M104" s="1"/>
      <c r="N104" s="1"/>
    </row>
    <row r="105" ht="12.75"/>
    <row r="106" ht="12.75">
      <c r="D106" s="28" t="s">
        <v>812</v>
      </c>
    </row>
    <row r="107" ht="12.75"/>
    <row r="108" spans="2:12" ht="12.75">
      <c r="B108" s="28" t="s">
        <v>843</v>
      </c>
      <c r="C108" s="28" t="s">
        <v>254</v>
      </c>
      <c r="D108" s="28" t="s">
        <v>263</v>
      </c>
      <c r="E108" s="28" t="s">
        <v>892</v>
      </c>
      <c r="F108" s="27">
        <v>450000</v>
      </c>
      <c r="G108" s="27">
        <v>225000</v>
      </c>
      <c r="H108" s="27">
        <f>G108/F108*100</f>
        <v>50</v>
      </c>
      <c r="I108" s="48">
        <v>65</v>
      </c>
      <c r="J108" s="6">
        <f>G108</f>
        <v>225000</v>
      </c>
      <c r="K108" s="7">
        <v>150750</v>
      </c>
      <c r="L108" s="7">
        <v>74250</v>
      </c>
    </row>
    <row r="120" ht="12.75"/>
    <row r="121" ht="12.75"/>
    <row r="122" ht="12.75"/>
    <row r="123" ht="12.75"/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3:L34"/>
  <sheetViews>
    <sheetView zoomScalePageLayoutView="0" workbookViewId="0" topLeftCell="A1">
      <pane xSplit="3" ySplit="4" topLeftCell="E1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J4" sqref="J4"/>
    </sheetView>
  </sheetViews>
  <sheetFormatPr defaultColWidth="9.140625" defaultRowHeight="12.75"/>
  <cols>
    <col min="1" max="1" width="0.9921875" style="0" customWidth="1"/>
    <col min="2" max="3" width="13.28125" style="86" customWidth="1"/>
    <col min="4" max="4" width="22.57421875" style="86" customWidth="1"/>
    <col min="5" max="5" width="25.28125" style="86" customWidth="1"/>
    <col min="6" max="6" width="14.140625" style="87" customWidth="1"/>
    <col min="7" max="7" width="13.8515625" style="87" customWidth="1"/>
    <col min="8" max="8" width="12.140625" style="87" customWidth="1"/>
    <col min="9" max="9" width="9.140625" style="88" customWidth="1"/>
    <col min="10" max="10" width="13.140625" style="6" customWidth="1"/>
    <col min="11" max="11" width="14.7109375" style="5" customWidth="1"/>
    <col min="12" max="12" width="13.00390625" style="5" customWidth="1"/>
  </cols>
  <sheetData>
    <row r="3" spans="2:12" s="2" customFormat="1" ht="12.75">
      <c r="B3" s="56" t="s">
        <v>0</v>
      </c>
      <c r="C3" s="57">
        <v>3</v>
      </c>
      <c r="D3" s="56"/>
      <c r="E3" s="56"/>
      <c r="F3" s="58"/>
      <c r="G3" s="58"/>
      <c r="H3" s="58"/>
      <c r="I3" s="57"/>
      <c r="J3" s="6"/>
      <c r="K3" s="1"/>
      <c r="L3" s="1"/>
    </row>
    <row r="4" spans="2:12" s="3" customFormat="1" ht="38.25">
      <c r="B4" s="78" t="s">
        <v>3</v>
      </c>
      <c r="C4" s="78" t="s">
        <v>1</v>
      </c>
      <c r="D4" s="78" t="s">
        <v>4</v>
      </c>
      <c r="E4" s="78" t="s">
        <v>5</v>
      </c>
      <c r="F4" s="79" t="s">
        <v>6</v>
      </c>
      <c r="G4" s="79" t="s">
        <v>7</v>
      </c>
      <c r="H4" s="79" t="s">
        <v>8</v>
      </c>
      <c r="I4" s="78" t="s">
        <v>9</v>
      </c>
      <c r="J4" s="106" t="s">
        <v>916</v>
      </c>
      <c r="K4" s="3" t="s">
        <v>816</v>
      </c>
      <c r="L4" s="3" t="s">
        <v>817</v>
      </c>
    </row>
    <row r="5" spans="2:12" ht="12.75">
      <c r="B5" s="28" t="s">
        <v>909</v>
      </c>
      <c r="C5" s="86" t="s">
        <v>111</v>
      </c>
      <c r="D5" s="86" t="s">
        <v>521</v>
      </c>
      <c r="E5" s="86" t="s">
        <v>522</v>
      </c>
      <c r="F5" s="87">
        <v>1426000</v>
      </c>
      <c r="G5" s="87">
        <v>855600</v>
      </c>
      <c r="H5" s="87">
        <f>G5/F5*100</f>
        <v>60</v>
      </c>
      <c r="I5" s="88">
        <v>55</v>
      </c>
      <c r="J5" s="107">
        <v>513000</v>
      </c>
      <c r="K5" s="5">
        <f>J5*0.75</f>
        <v>384750</v>
      </c>
      <c r="L5" s="5">
        <f>J5*0.25</f>
        <v>128250</v>
      </c>
    </row>
    <row r="6" spans="2:11" ht="12.75">
      <c r="B6" s="28" t="s">
        <v>910</v>
      </c>
      <c r="C6" s="86" t="s">
        <v>111</v>
      </c>
      <c r="D6" s="86" t="s">
        <v>517</v>
      </c>
      <c r="E6" s="86" t="s">
        <v>518</v>
      </c>
      <c r="F6" s="87">
        <v>506000</v>
      </c>
      <c r="G6" s="87">
        <v>303600</v>
      </c>
      <c r="H6" s="87">
        <f aca="true" t="shared" si="0" ref="H6:H33">G6/F6*100</f>
        <v>60</v>
      </c>
      <c r="I6" s="88">
        <v>50</v>
      </c>
      <c r="J6" s="107">
        <v>182000</v>
      </c>
      <c r="K6" s="5">
        <v>182000</v>
      </c>
    </row>
    <row r="7" spans="2:12" ht="12.75">
      <c r="B7" s="89" t="s">
        <v>563</v>
      </c>
      <c r="C7" s="86" t="s">
        <v>241</v>
      </c>
      <c r="D7" s="89" t="s">
        <v>564</v>
      </c>
      <c r="E7" s="90" t="s">
        <v>565</v>
      </c>
      <c r="F7" s="91">
        <v>1600000</v>
      </c>
      <c r="G7" s="92">
        <v>960000</v>
      </c>
      <c r="H7" s="87">
        <f t="shared" si="0"/>
        <v>60</v>
      </c>
      <c r="I7" s="93">
        <v>50</v>
      </c>
      <c r="J7" s="107">
        <v>576000</v>
      </c>
      <c r="K7" s="5">
        <f>J7*0.75</f>
        <v>432000</v>
      </c>
      <c r="L7" s="5">
        <f>J7*0.25</f>
        <v>144000</v>
      </c>
    </row>
    <row r="8" spans="2:12" ht="12.75">
      <c r="B8" s="86" t="s">
        <v>528</v>
      </c>
      <c r="C8" s="86" t="s">
        <v>131</v>
      </c>
      <c r="D8" s="86" t="s">
        <v>529</v>
      </c>
      <c r="E8" s="86" t="s">
        <v>530</v>
      </c>
      <c r="F8" s="87">
        <v>893000</v>
      </c>
      <c r="G8" s="87">
        <v>493000</v>
      </c>
      <c r="H8" s="87">
        <f t="shared" si="0"/>
        <v>55.20716685330347</v>
      </c>
      <c r="I8" s="88">
        <v>50</v>
      </c>
      <c r="J8" s="107">
        <v>295000</v>
      </c>
      <c r="K8" s="5">
        <f>J8*0.8</f>
        <v>236000</v>
      </c>
      <c r="L8" s="5">
        <f>J8*0.2</f>
        <v>59000</v>
      </c>
    </row>
    <row r="9" spans="2:12" ht="12.75">
      <c r="B9" s="86" t="s">
        <v>542</v>
      </c>
      <c r="C9" s="86" t="s">
        <v>417</v>
      </c>
      <c r="D9" s="86" t="s">
        <v>543</v>
      </c>
      <c r="E9" s="86" t="s">
        <v>544</v>
      </c>
      <c r="F9" s="87">
        <v>1000000</v>
      </c>
      <c r="G9" s="87">
        <v>600000</v>
      </c>
      <c r="H9" s="87">
        <f t="shared" si="0"/>
        <v>60</v>
      </c>
      <c r="I9" s="88">
        <v>50</v>
      </c>
      <c r="J9" s="107">
        <v>360000</v>
      </c>
      <c r="K9" s="5">
        <v>180000</v>
      </c>
      <c r="L9" s="5">
        <v>180000</v>
      </c>
    </row>
    <row r="10" spans="2:12" ht="12.75">
      <c r="B10" s="86" t="s">
        <v>551</v>
      </c>
      <c r="C10" s="86" t="s">
        <v>197</v>
      </c>
      <c r="D10" s="86" t="s">
        <v>552</v>
      </c>
      <c r="E10" s="86" t="s">
        <v>553</v>
      </c>
      <c r="F10" s="87">
        <v>900000</v>
      </c>
      <c r="G10" s="87">
        <v>540000</v>
      </c>
      <c r="H10" s="87">
        <f t="shared" si="0"/>
        <v>60</v>
      </c>
      <c r="I10" s="88">
        <v>50</v>
      </c>
      <c r="J10" s="107">
        <v>324000</v>
      </c>
      <c r="L10" s="5">
        <v>324000</v>
      </c>
    </row>
    <row r="11" spans="2:12" ht="12.75">
      <c r="B11" s="45" t="s">
        <v>505</v>
      </c>
      <c r="C11" s="86" t="s">
        <v>64</v>
      </c>
      <c r="D11" s="45" t="s">
        <v>506</v>
      </c>
      <c r="E11" s="45" t="s">
        <v>507</v>
      </c>
      <c r="F11" s="46">
        <v>1450836</v>
      </c>
      <c r="G11" s="46">
        <v>870501</v>
      </c>
      <c r="H11" s="87">
        <f t="shared" si="0"/>
        <v>59.99995864453322</v>
      </c>
      <c r="I11" s="47">
        <v>45</v>
      </c>
      <c r="J11" s="107">
        <v>435000</v>
      </c>
      <c r="K11" s="5">
        <f>J11*0.95</f>
        <v>413250</v>
      </c>
      <c r="L11" s="5">
        <f>J11*0.05</f>
        <v>21750</v>
      </c>
    </row>
    <row r="12" spans="2:12" ht="12.75">
      <c r="B12" s="45" t="s">
        <v>514</v>
      </c>
      <c r="C12" s="86" t="s">
        <v>64</v>
      </c>
      <c r="D12" s="45" t="s">
        <v>515</v>
      </c>
      <c r="E12" s="45" t="s">
        <v>516</v>
      </c>
      <c r="F12" s="46">
        <v>1655000</v>
      </c>
      <c r="G12" s="46">
        <v>993000</v>
      </c>
      <c r="H12" s="87">
        <f t="shared" si="0"/>
        <v>60</v>
      </c>
      <c r="I12" s="47">
        <v>45</v>
      </c>
      <c r="J12" s="107">
        <v>496000</v>
      </c>
      <c r="L12" s="5">
        <v>496000</v>
      </c>
    </row>
    <row r="13" spans="2:12" ht="12.75">
      <c r="B13" s="86" t="s">
        <v>531</v>
      </c>
      <c r="C13" s="86" t="s">
        <v>131</v>
      </c>
      <c r="D13" s="86" t="s">
        <v>532</v>
      </c>
      <c r="E13" s="86" t="s">
        <v>533</v>
      </c>
      <c r="F13" s="87">
        <v>750000</v>
      </c>
      <c r="G13" s="87">
        <v>450000</v>
      </c>
      <c r="H13" s="87">
        <f t="shared" si="0"/>
        <v>60</v>
      </c>
      <c r="I13" s="88">
        <v>45</v>
      </c>
      <c r="J13" s="107">
        <v>225000</v>
      </c>
      <c r="K13" s="5">
        <f>J13*0.45</f>
        <v>101250</v>
      </c>
      <c r="L13" s="5">
        <f>J13*0.55</f>
        <v>123750.00000000001</v>
      </c>
    </row>
    <row r="14" spans="2:12" ht="12.75">
      <c r="B14" s="86" t="s">
        <v>534</v>
      </c>
      <c r="C14" s="86" t="s">
        <v>131</v>
      </c>
      <c r="D14" s="86" t="s">
        <v>535</v>
      </c>
      <c r="E14" s="86" t="s">
        <v>536</v>
      </c>
      <c r="F14" s="87">
        <v>1666000</v>
      </c>
      <c r="G14" s="87">
        <v>996000</v>
      </c>
      <c r="H14" s="87">
        <f t="shared" si="0"/>
        <v>59.783913565426175</v>
      </c>
      <c r="I14" s="88">
        <v>45</v>
      </c>
      <c r="J14" s="107">
        <v>498000</v>
      </c>
      <c r="K14" s="5">
        <f>J14*0.5</f>
        <v>249000</v>
      </c>
      <c r="L14" s="5">
        <v>249000</v>
      </c>
    </row>
    <row r="15" spans="2:12" ht="12.75">
      <c r="B15" s="86" t="s">
        <v>560</v>
      </c>
      <c r="C15" s="86" t="s">
        <v>219</v>
      </c>
      <c r="D15" s="86" t="s">
        <v>561</v>
      </c>
      <c r="E15" s="86" t="s">
        <v>562</v>
      </c>
      <c r="F15" s="87">
        <v>650000</v>
      </c>
      <c r="G15" s="87">
        <v>390000</v>
      </c>
      <c r="H15" s="87">
        <f t="shared" si="0"/>
        <v>60</v>
      </c>
      <c r="I15" s="88">
        <v>45</v>
      </c>
      <c r="J15" s="107">
        <v>195000</v>
      </c>
      <c r="L15" s="5">
        <v>195000</v>
      </c>
    </row>
    <row r="16" spans="2:12" ht="12.75">
      <c r="B16" s="86" t="s">
        <v>854</v>
      </c>
      <c r="C16" s="86" t="s">
        <v>23</v>
      </c>
      <c r="D16" s="86" t="s">
        <v>497</v>
      </c>
      <c r="E16" s="86" t="s">
        <v>498</v>
      </c>
      <c r="F16" s="87">
        <v>1634550</v>
      </c>
      <c r="G16" s="87">
        <v>980730</v>
      </c>
      <c r="H16" s="87">
        <f t="shared" si="0"/>
        <v>60</v>
      </c>
      <c r="I16" s="88">
        <v>40</v>
      </c>
      <c r="J16" s="107">
        <v>490000</v>
      </c>
      <c r="K16" s="5">
        <f>J16*0.1</f>
        <v>49000</v>
      </c>
      <c r="L16" s="5">
        <f>J16*0.9</f>
        <v>441000</v>
      </c>
    </row>
    <row r="17" spans="2:11" ht="12.75">
      <c r="B17" s="45" t="s">
        <v>508</v>
      </c>
      <c r="C17" s="86" t="s">
        <v>64</v>
      </c>
      <c r="D17" s="45" t="s">
        <v>509</v>
      </c>
      <c r="E17" s="45" t="s">
        <v>510</v>
      </c>
      <c r="F17" s="46">
        <v>895754</v>
      </c>
      <c r="G17" s="46">
        <v>537452</v>
      </c>
      <c r="H17" s="87">
        <f t="shared" si="0"/>
        <v>59.999955344882636</v>
      </c>
      <c r="I17" s="47">
        <v>40</v>
      </c>
      <c r="J17" s="107">
        <v>268000</v>
      </c>
      <c r="K17" s="5">
        <v>268000</v>
      </c>
    </row>
    <row r="18" spans="2:12" ht="12.75">
      <c r="B18" s="28" t="s">
        <v>911</v>
      </c>
      <c r="C18" s="86" t="s">
        <v>111</v>
      </c>
      <c r="D18" s="86" t="s">
        <v>523</v>
      </c>
      <c r="E18" s="86" t="s">
        <v>524</v>
      </c>
      <c r="F18" s="87">
        <v>845000</v>
      </c>
      <c r="G18" s="87">
        <v>507000</v>
      </c>
      <c r="H18" s="87">
        <f t="shared" si="0"/>
        <v>60</v>
      </c>
      <c r="I18" s="88">
        <v>40</v>
      </c>
      <c r="J18" s="107">
        <v>253000</v>
      </c>
      <c r="L18" s="5">
        <v>253000</v>
      </c>
    </row>
    <row r="19" spans="2:11" ht="12.75">
      <c r="B19" s="86" t="s">
        <v>525</v>
      </c>
      <c r="C19" s="86" t="s">
        <v>131</v>
      </c>
      <c r="D19" s="86" t="s">
        <v>526</v>
      </c>
      <c r="E19" s="86" t="s">
        <v>527</v>
      </c>
      <c r="F19" s="87">
        <v>600000</v>
      </c>
      <c r="G19" s="87">
        <v>360000</v>
      </c>
      <c r="H19" s="87">
        <f t="shared" si="0"/>
        <v>60</v>
      </c>
      <c r="I19" s="88">
        <v>40</v>
      </c>
      <c r="J19" s="107">
        <v>180000</v>
      </c>
      <c r="K19" s="5">
        <v>180000</v>
      </c>
    </row>
    <row r="20" spans="2:12" ht="12.75">
      <c r="B20" s="89" t="s">
        <v>566</v>
      </c>
      <c r="D20" s="89" t="s">
        <v>567</v>
      </c>
      <c r="E20" s="90" t="s">
        <v>568</v>
      </c>
      <c r="F20" s="91">
        <v>1650000</v>
      </c>
      <c r="G20" s="92">
        <v>990000</v>
      </c>
      <c r="H20" s="87">
        <f t="shared" si="0"/>
        <v>60</v>
      </c>
      <c r="I20" s="93">
        <v>40</v>
      </c>
      <c r="J20" s="107">
        <v>495000</v>
      </c>
      <c r="K20" s="5">
        <f>J20*0.9</f>
        <v>445500</v>
      </c>
      <c r="L20" s="5">
        <f>J20*0.1</f>
        <v>49500</v>
      </c>
    </row>
    <row r="21" spans="2:12" ht="12.75">
      <c r="B21" s="89" t="s">
        <v>569</v>
      </c>
      <c r="D21" s="89" t="s">
        <v>570</v>
      </c>
      <c r="E21" s="90" t="s">
        <v>571</v>
      </c>
      <c r="F21" s="91">
        <v>1680000</v>
      </c>
      <c r="G21" s="92">
        <v>1000000</v>
      </c>
      <c r="H21" s="87">
        <f t="shared" si="0"/>
        <v>59.523809523809526</v>
      </c>
      <c r="I21" s="93">
        <v>40</v>
      </c>
      <c r="J21" s="107">
        <v>500000</v>
      </c>
      <c r="K21" s="5">
        <f>J21*0.75</f>
        <v>375000</v>
      </c>
      <c r="L21" s="5">
        <f>J21*0.25</f>
        <v>125000</v>
      </c>
    </row>
    <row r="22" spans="2:12" ht="12.75">
      <c r="B22" s="5" t="s">
        <v>813</v>
      </c>
      <c r="C22" s="5" t="s">
        <v>219</v>
      </c>
      <c r="D22" s="5" t="s">
        <v>814</v>
      </c>
      <c r="E22" s="5" t="s">
        <v>815</v>
      </c>
      <c r="F22" s="7">
        <v>400000</v>
      </c>
      <c r="G22" s="7">
        <v>240000</v>
      </c>
      <c r="H22" s="87">
        <f t="shared" si="0"/>
        <v>60</v>
      </c>
      <c r="I22" s="97">
        <v>40</v>
      </c>
      <c r="J22" s="107">
        <v>120000</v>
      </c>
      <c r="L22" s="5">
        <v>120000</v>
      </c>
    </row>
    <row r="23" spans="2:12" ht="12.75">
      <c r="B23" s="86" t="s">
        <v>855</v>
      </c>
      <c r="C23" s="86" t="s">
        <v>2</v>
      </c>
      <c r="D23" s="86" t="s">
        <v>495</v>
      </c>
      <c r="E23" s="86" t="s">
        <v>496</v>
      </c>
      <c r="F23" s="87">
        <v>481800</v>
      </c>
      <c r="G23" s="87">
        <v>241000</v>
      </c>
      <c r="H23" s="87">
        <f t="shared" si="0"/>
        <v>50.02075550020756</v>
      </c>
      <c r="I23" s="88">
        <v>35</v>
      </c>
      <c r="J23" s="107">
        <v>96000</v>
      </c>
      <c r="L23" s="5">
        <v>96000</v>
      </c>
    </row>
    <row r="24" spans="2:11" ht="12.75">
      <c r="B24" s="86" t="s">
        <v>499</v>
      </c>
      <c r="C24" s="86" t="s">
        <v>39</v>
      </c>
      <c r="D24" s="86" t="s">
        <v>500</v>
      </c>
      <c r="E24" s="86" t="s">
        <v>501</v>
      </c>
      <c r="F24" s="87">
        <v>1661000</v>
      </c>
      <c r="G24" s="87">
        <v>996600</v>
      </c>
      <c r="H24" s="87">
        <f t="shared" si="0"/>
        <v>60</v>
      </c>
      <c r="I24" s="88">
        <v>35</v>
      </c>
      <c r="J24" s="107">
        <v>398000</v>
      </c>
      <c r="K24" s="5">
        <v>398000</v>
      </c>
    </row>
    <row r="25" spans="2:11" ht="12.75">
      <c r="B25" s="45" t="s">
        <v>502</v>
      </c>
      <c r="C25" s="86" t="s">
        <v>64</v>
      </c>
      <c r="D25" s="45" t="s">
        <v>503</v>
      </c>
      <c r="E25" s="45" t="s">
        <v>504</v>
      </c>
      <c r="F25" s="46">
        <v>525000</v>
      </c>
      <c r="G25" s="46">
        <v>315000</v>
      </c>
      <c r="H25" s="87">
        <f t="shared" si="0"/>
        <v>60</v>
      </c>
      <c r="I25" s="47">
        <v>35</v>
      </c>
      <c r="J25" s="107">
        <v>126000</v>
      </c>
      <c r="K25" s="5">
        <v>126000</v>
      </c>
    </row>
    <row r="26" spans="2:12" ht="12.75">
      <c r="B26" s="28" t="s">
        <v>912</v>
      </c>
      <c r="C26" s="86" t="s">
        <v>111</v>
      </c>
      <c r="D26" s="86" t="s">
        <v>519</v>
      </c>
      <c r="E26" s="86" t="s">
        <v>520</v>
      </c>
      <c r="F26" s="87">
        <v>722376</v>
      </c>
      <c r="G26" s="87">
        <v>433000</v>
      </c>
      <c r="H26" s="87">
        <f t="shared" si="0"/>
        <v>59.941083313952845</v>
      </c>
      <c r="I26" s="88">
        <v>30</v>
      </c>
      <c r="J26" s="107">
        <v>173000</v>
      </c>
      <c r="K26" s="5">
        <f>J26*0.5</f>
        <v>86500</v>
      </c>
      <c r="L26" s="5">
        <f>J26*0.5</f>
        <v>86500</v>
      </c>
    </row>
    <row r="27" spans="2:12" ht="12.75">
      <c r="B27" s="86" t="s">
        <v>537</v>
      </c>
      <c r="C27" s="86" t="s">
        <v>131</v>
      </c>
      <c r="D27" s="86" t="s">
        <v>538</v>
      </c>
      <c r="E27" s="86" t="s">
        <v>539</v>
      </c>
      <c r="F27" s="87">
        <v>1666000</v>
      </c>
      <c r="G27" s="87">
        <v>999000</v>
      </c>
      <c r="H27" s="87">
        <f t="shared" si="0"/>
        <v>59.96398559423769</v>
      </c>
      <c r="I27" s="88">
        <v>30</v>
      </c>
      <c r="J27" s="107">
        <v>399000</v>
      </c>
      <c r="K27" s="5">
        <f>J27*0.9</f>
        <v>359100</v>
      </c>
      <c r="L27" s="5">
        <f>J27*0.1</f>
        <v>39900</v>
      </c>
    </row>
    <row r="28" spans="2:12" ht="12.75">
      <c r="B28" s="45" t="s">
        <v>545</v>
      </c>
      <c r="C28" s="86" t="s">
        <v>181</v>
      </c>
      <c r="D28" s="45" t="s">
        <v>546</v>
      </c>
      <c r="E28" s="45" t="s">
        <v>547</v>
      </c>
      <c r="F28" s="94">
        <v>1061791</v>
      </c>
      <c r="G28" s="94">
        <v>635000</v>
      </c>
      <c r="H28" s="87">
        <f t="shared" si="0"/>
        <v>59.80461314891537</v>
      </c>
      <c r="I28" s="47">
        <v>30</v>
      </c>
      <c r="J28" s="107">
        <v>254000</v>
      </c>
      <c r="K28" s="5">
        <f>J28*0.15</f>
        <v>38100</v>
      </c>
      <c r="L28" s="5">
        <f>J28*0.85</f>
        <v>215900</v>
      </c>
    </row>
    <row r="29" spans="2:12" ht="12.75">
      <c r="B29" s="86" t="s">
        <v>557</v>
      </c>
      <c r="C29" s="86" t="s">
        <v>197</v>
      </c>
      <c r="D29" s="86" t="s">
        <v>558</v>
      </c>
      <c r="E29" s="86" t="s">
        <v>559</v>
      </c>
      <c r="F29" s="87">
        <v>330000</v>
      </c>
      <c r="G29" s="87">
        <v>198000</v>
      </c>
      <c r="H29" s="87">
        <f t="shared" si="0"/>
        <v>60</v>
      </c>
      <c r="I29" s="88">
        <v>30</v>
      </c>
      <c r="J29" s="107">
        <v>79000</v>
      </c>
      <c r="L29" s="5">
        <v>79000</v>
      </c>
    </row>
    <row r="30" spans="2:12" ht="12.75">
      <c r="B30" s="86" t="s">
        <v>548</v>
      </c>
      <c r="C30" s="86" t="s">
        <v>197</v>
      </c>
      <c r="D30" s="86" t="s">
        <v>549</v>
      </c>
      <c r="E30" s="86" t="s">
        <v>550</v>
      </c>
      <c r="F30" s="87">
        <v>500000</v>
      </c>
      <c r="G30" s="87">
        <v>300000</v>
      </c>
      <c r="H30" s="87">
        <f t="shared" si="0"/>
        <v>60</v>
      </c>
      <c r="I30" s="88">
        <v>30</v>
      </c>
      <c r="J30" s="107">
        <v>120000</v>
      </c>
      <c r="L30" s="5">
        <v>120000</v>
      </c>
    </row>
    <row r="31" spans="2:12" ht="12.75">
      <c r="B31" s="86" t="s">
        <v>554</v>
      </c>
      <c r="C31" s="86" t="s">
        <v>197</v>
      </c>
      <c r="D31" s="86" t="s">
        <v>555</v>
      </c>
      <c r="E31" s="86" t="s">
        <v>556</v>
      </c>
      <c r="F31" s="87">
        <v>370000</v>
      </c>
      <c r="G31" s="87">
        <v>222000</v>
      </c>
      <c r="H31" s="87">
        <f t="shared" si="0"/>
        <v>60</v>
      </c>
      <c r="I31" s="88">
        <v>20</v>
      </c>
      <c r="J31" s="107">
        <v>88000</v>
      </c>
      <c r="L31" s="5">
        <v>88000</v>
      </c>
    </row>
    <row r="32" spans="2:11" ht="12.75">
      <c r="B32" s="45" t="s">
        <v>511</v>
      </c>
      <c r="C32" s="86" t="s">
        <v>64</v>
      </c>
      <c r="D32" s="45" t="s">
        <v>512</v>
      </c>
      <c r="E32" s="45" t="s">
        <v>513</v>
      </c>
      <c r="F32" s="46">
        <v>666400</v>
      </c>
      <c r="G32" s="46">
        <v>399840</v>
      </c>
      <c r="H32" s="87">
        <f t="shared" si="0"/>
        <v>60</v>
      </c>
      <c r="I32" s="47">
        <v>15</v>
      </c>
      <c r="J32" s="107">
        <v>159000</v>
      </c>
      <c r="K32" s="5">
        <v>159000</v>
      </c>
    </row>
    <row r="33" spans="2:11" ht="12.75">
      <c r="B33" s="86" t="s">
        <v>856</v>
      </c>
      <c r="C33" s="86" t="s">
        <v>161</v>
      </c>
      <c r="D33" s="86" t="s">
        <v>540</v>
      </c>
      <c r="E33" s="86" t="s">
        <v>541</v>
      </c>
      <c r="F33" s="87">
        <v>1752000</v>
      </c>
      <c r="G33" s="87">
        <v>1000000</v>
      </c>
      <c r="H33" s="87">
        <f t="shared" si="0"/>
        <v>57.077625570776256</v>
      </c>
      <c r="I33" s="88">
        <v>15</v>
      </c>
      <c r="J33" s="107">
        <v>400000</v>
      </c>
      <c r="K33" s="5">
        <v>400000</v>
      </c>
    </row>
    <row r="34" spans="2:12" s="2" customFormat="1" ht="12.75">
      <c r="B34" s="14"/>
      <c r="C34" s="14" t="s">
        <v>737</v>
      </c>
      <c r="D34" s="14"/>
      <c r="E34" s="14"/>
      <c r="F34" s="22">
        <f>SUM(F5:F33)</f>
        <v>29938507</v>
      </c>
      <c r="G34" s="22">
        <f>SUM(G5:G33)</f>
        <v>17806323</v>
      </c>
      <c r="H34" s="22"/>
      <c r="I34" s="20"/>
      <c r="J34" s="103">
        <f>SUM(J5:J33)</f>
        <v>8697000</v>
      </c>
      <c r="K34" s="6">
        <f>SUM(K5:K33)</f>
        <v>5062450</v>
      </c>
      <c r="L34" s="6">
        <f>SUM(L5:L33)</f>
        <v>3634550</v>
      </c>
    </row>
  </sheetData>
  <sheetProtection/>
  <printOptions/>
  <pageMargins left="0.787401575" right="0.787401575" top="0.984251969" bottom="0.984251969" header="0.4921259845" footer="0.492125984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N73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I8" sqref="I8"/>
    </sheetView>
  </sheetViews>
  <sheetFormatPr defaultColWidth="9.140625" defaultRowHeight="12.75"/>
  <cols>
    <col min="1" max="1" width="0.9921875" style="0" customWidth="1"/>
    <col min="2" max="3" width="13.28125" style="28" customWidth="1"/>
    <col min="4" max="4" width="22.57421875" style="28" customWidth="1"/>
    <col min="5" max="5" width="25.28125" style="28" customWidth="1"/>
    <col min="6" max="6" width="12.57421875" style="27" customWidth="1"/>
    <col min="7" max="7" width="13.00390625" style="27" customWidth="1"/>
    <col min="8" max="8" width="8.8515625" style="27" customWidth="1"/>
    <col min="9" max="9" width="12.28125" style="13" customWidth="1"/>
    <col min="10" max="10" width="11.8515625" style="5" customWidth="1"/>
    <col min="11" max="11" width="11.57421875" style="5" customWidth="1"/>
    <col min="12" max="14" width="9.140625" style="5" customWidth="1"/>
  </cols>
  <sheetData>
    <row r="1" ht="12.75"/>
    <row r="2" ht="12.75"/>
    <row r="3" spans="2:14" s="2" customFormat="1" ht="12.75">
      <c r="B3" s="14" t="s">
        <v>0</v>
      </c>
      <c r="C3" s="20">
        <v>4</v>
      </c>
      <c r="D3" s="14"/>
      <c r="E3" s="14"/>
      <c r="F3" s="22"/>
      <c r="G3" s="22"/>
      <c r="H3" s="22"/>
      <c r="I3" s="13"/>
      <c r="J3" s="1"/>
      <c r="K3" s="1"/>
      <c r="L3" s="1"/>
      <c r="M3" s="1"/>
      <c r="N3" s="1"/>
    </row>
    <row r="4" spans="2:14" s="4" customFormat="1" ht="63.75">
      <c r="B4" s="73" t="s">
        <v>3</v>
      </c>
      <c r="C4" s="73" t="s">
        <v>1</v>
      </c>
      <c r="D4" s="73" t="s">
        <v>4</v>
      </c>
      <c r="E4" s="73" t="s">
        <v>5</v>
      </c>
      <c r="F4" s="74" t="s">
        <v>6</v>
      </c>
      <c r="G4" s="74" t="s">
        <v>7</v>
      </c>
      <c r="H4" s="74" t="s">
        <v>8</v>
      </c>
      <c r="I4" s="117" t="s">
        <v>916</v>
      </c>
      <c r="J4" s="3" t="s">
        <v>816</v>
      </c>
      <c r="K4" s="3" t="s">
        <v>817</v>
      </c>
      <c r="L4" s="3"/>
      <c r="M4" s="3"/>
      <c r="N4" s="3"/>
    </row>
    <row r="5" spans="2:11" ht="12.75">
      <c r="B5" s="28" t="s">
        <v>861</v>
      </c>
      <c r="C5" s="28" t="s">
        <v>2</v>
      </c>
      <c r="D5" s="28" t="s">
        <v>575</v>
      </c>
      <c r="E5" s="28" t="s">
        <v>576</v>
      </c>
      <c r="F5" s="27">
        <v>238000</v>
      </c>
      <c r="G5" s="27">
        <v>166600</v>
      </c>
      <c r="H5" s="27">
        <v>70</v>
      </c>
      <c r="I5" s="108">
        <v>166000</v>
      </c>
      <c r="K5" s="76">
        <f>I5</f>
        <v>166000</v>
      </c>
    </row>
    <row r="6" spans="2:11" ht="12.75">
      <c r="B6" s="28" t="s">
        <v>862</v>
      </c>
      <c r="C6" s="28" t="s">
        <v>2</v>
      </c>
      <c r="D6" s="28" t="s">
        <v>13</v>
      </c>
      <c r="E6" s="28" t="s">
        <v>577</v>
      </c>
      <c r="F6" s="27">
        <v>228000</v>
      </c>
      <c r="G6" s="27">
        <v>159000</v>
      </c>
      <c r="H6" s="27">
        <v>69.7</v>
      </c>
      <c r="I6" s="108">
        <f>G6</f>
        <v>159000</v>
      </c>
      <c r="K6" s="76">
        <f aca="true" t="shared" si="0" ref="K6:K59">I6</f>
        <v>159000</v>
      </c>
    </row>
    <row r="7" spans="2:11" ht="12.75">
      <c r="B7" s="28" t="s">
        <v>863</v>
      </c>
      <c r="C7" s="28" t="s">
        <v>254</v>
      </c>
      <c r="D7" s="28" t="s">
        <v>578</v>
      </c>
      <c r="E7" s="28" t="s">
        <v>579</v>
      </c>
      <c r="F7" s="27">
        <v>89800</v>
      </c>
      <c r="G7" s="27">
        <v>62000</v>
      </c>
      <c r="H7" s="27">
        <v>69</v>
      </c>
      <c r="I7" s="108">
        <f>G7</f>
        <v>62000</v>
      </c>
      <c r="K7" s="76">
        <f t="shared" si="0"/>
        <v>62000</v>
      </c>
    </row>
    <row r="8" spans="2:11" ht="12.75">
      <c r="B8" s="28" t="s">
        <v>864</v>
      </c>
      <c r="C8" s="28" t="s">
        <v>23</v>
      </c>
      <c r="D8" s="28" t="s">
        <v>497</v>
      </c>
      <c r="E8" s="28" t="s">
        <v>580</v>
      </c>
      <c r="F8" s="27">
        <v>92000</v>
      </c>
      <c r="G8" s="27">
        <v>64400</v>
      </c>
      <c r="H8" s="27">
        <v>70</v>
      </c>
      <c r="I8" s="108">
        <v>64000</v>
      </c>
      <c r="K8" s="76">
        <f t="shared" si="0"/>
        <v>64000</v>
      </c>
    </row>
    <row r="9" spans="2:11" ht="12.75">
      <c r="B9" s="28" t="s">
        <v>865</v>
      </c>
      <c r="C9" s="28" t="s">
        <v>23</v>
      </c>
      <c r="D9" s="28" t="s">
        <v>269</v>
      </c>
      <c r="E9" s="28" t="s">
        <v>581</v>
      </c>
      <c r="F9" s="27">
        <v>120000</v>
      </c>
      <c r="G9" s="27">
        <v>84000</v>
      </c>
      <c r="H9" s="27">
        <v>70</v>
      </c>
      <c r="I9" s="108">
        <f>G9</f>
        <v>84000</v>
      </c>
      <c r="K9" s="76">
        <f t="shared" si="0"/>
        <v>84000</v>
      </c>
    </row>
    <row r="10" spans="2:11" ht="12.75">
      <c r="B10" s="28" t="s">
        <v>582</v>
      </c>
      <c r="C10" s="28" t="s">
        <v>39</v>
      </c>
      <c r="D10" s="28" t="s">
        <v>43</v>
      </c>
      <c r="E10" s="28" t="s">
        <v>583</v>
      </c>
      <c r="F10" s="27">
        <v>133146.2</v>
      </c>
      <c r="G10" s="27">
        <v>93000</v>
      </c>
      <c r="H10" s="27">
        <v>70</v>
      </c>
      <c r="I10" s="108">
        <f>G10</f>
        <v>93000</v>
      </c>
      <c r="K10" s="76">
        <f t="shared" si="0"/>
        <v>93000</v>
      </c>
    </row>
    <row r="11" spans="2:11" ht="12.75">
      <c r="B11" s="28" t="s">
        <v>584</v>
      </c>
      <c r="C11" s="28" t="s">
        <v>39</v>
      </c>
      <c r="D11" s="28" t="s">
        <v>288</v>
      </c>
      <c r="E11" s="28" t="s">
        <v>585</v>
      </c>
      <c r="F11" s="27">
        <v>120000</v>
      </c>
      <c r="G11" s="27">
        <v>84000</v>
      </c>
      <c r="H11" s="27">
        <v>70</v>
      </c>
      <c r="I11" s="108">
        <f>G11</f>
        <v>84000</v>
      </c>
      <c r="K11" s="76">
        <f t="shared" si="0"/>
        <v>84000</v>
      </c>
    </row>
    <row r="12" spans="2:11" ht="12.75">
      <c r="B12" s="28" t="s">
        <v>586</v>
      </c>
      <c r="C12" s="28" t="s">
        <v>39</v>
      </c>
      <c r="D12" s="28" t="s">
        <v>291</v>
      </c>
      <c r="E12" s="28" t="s">
        <v>587</v>
      </c>
      <c r="F12" s="27">
        <v>68986</v>
      </c>
      <c r="G12" s="27">
        <v>48000</v>
      </c>
      <c r="H12" s="27">
        <v>69.6</v>
      </c>
      <c r="I12" s="108">
        <f>G12</f>
        <v>48000</v>
      </c>
      <c r="K12" s="76">
        <f t="shared" si="0"/>
        <v>48000</v>
      </c>
    </row>
    <row r="13" spans="2:11" ht="12.75">
      <c r="B13" s="28" t="s">
        <v>588</v>
      </c>
      <c r="C13" s="28" t="s">
        <v>39</v>
      </c>
      <c r="D13" s="28" t="s">
        <v>300</v>
      </c>
      <c r="E13" s="28" t="s">
        <v>589</v>
      </c>
      <c r="F13" s="27">
        <v>155000</v>
      </c>
      <c r="G13" s="27">
        <v>108500</v>
      </c>
      <c r="H13" s="27">
        <v>70</v>
      </c>
      <c r="I13" s="108">
        <v>108000</v>
      </c>
      <c r="K13" s="76">
        <f t="shared" si="0"/>
        <v>108000</v>
      </c>
    </row>
    <row r="14" spans="2:11" ht="12.75">
      <c r="B14" s="28" t="s">
        <v>590</v>
      </c>
      <c r="C14" s="28" t="s">
        <v>39</v>
      </c>
      <c r="D14" s="28" t="s">
        <v>58</v>
      </c>
      <c r="E14" s="28" t="s">
        <v>591</v>
      </c>
      <c r="F14" s="27">
        <v>120000</v>
      </c>
      <c r="G14" s="27">
        <v>84000</v>
      </c>
      <c r="H14" s="27">
        <v>70</v>
      </c>
      <c r="I14" s="108">
        <f>G14</f>
        <v>84000</v>
      </c>
      <c r="K14" s="76">
        <f t="shared" si="0"/>
        <v>84000</v>
      </c>
    </row>
    <row r="15" spans="2:11" ht="12.75">
      <c r="B15" s="19" t="s">
        <v>592</v>
      </c>
      <c r="C15" s="28" t="s">
        <v>64</v>
      </c>
      <c r="D15" s="19" t="s">
        <v>306</v>
      </c>
      <c r="E15" s="19" t="s">
        <v>593</v>
      </c>
      <c r="F15" s="27">
        <v>400000</v>
      </c>
      <c r="G15" s="27">
        <v>250000</v>
      </c>
      <c r="H15" s="27">
        <f aca="true" t="shared" si="1" ref="H15:H27">G15/F15*100</f>
        <v>62.5</v>
      </c>
      <c r="I15" s="108">
        <f>G15</f>
        <v>250000</v>
      </c>
      <c r="K15" s="76">
        <f t="shared" si="0"/>
        <v>250000</v>
      </c>
    </row>
    <row r="16" spans="2:11" ht="12.75">
      <c r="B16" s="19" t="s">
        <v>594</v>
      </c>
      <c r="C16" s="28" t="s">
        <v>64</v>
      </c>
      <c r="D16" s="19" t="s">
        <v>595</v>
      </c>
      <c r="E16" s="19" t="s">
        <v>596</v>
      </c>
      <c r="F16" s="27">
        <v>332000</v>
      </c>
      <c r="G16" s="27">
        <v>232400</v>
      </c>
      <c r="H16" s="27">
        <f t="shared" si="1"/>
        <v>70</v>
      </c>
      <c r="I16" s="108">
        <v>232000</v>
      </c>
      <c r="K16" s="76">
        <f t="shared" si="0"/>
        <v>232000</v>
      </c>
    </row>
    <row r="17" spans="2:11" ht="12.75">
      <c r="B17" s="19" t="s">
        <v>597</v>
      </c>
      <c r="C17" s="28" t="s">
        <v>64</v>
      </c>
      <c r="D17" s="19" t="s">
        <v>598</v>
      </c>
      <c r="E17" s="19" t="s">
        <v>599</v>
      </c>
      <c r="F17" s="27">
        <v>220000</v>
      </c>
      <c r="G17" s="27">
        <v>154000</v>
      </c>
      <c r="H17" s="27">
        <f t="shared" si="1"/>
        <v>70</v>
      </c>
      <c r="I17" s="108">
        <f>G17</f>
        <v>154000</v>
      </c>
      <c r="K17" s="76">
        <f t="shared" si="0"/>
        <v>154000</v>
      </c>
    </row>
    <row r="18" spans="2:11" ht="12.75">
      <c r="B18" s="19" t="s">
        <v>600</v>
      </c>
      <c r="C18" s="28" t="s">
        <v>64</v>
      </c>
      <c r="D18" s="19" t="s">
        <v>318</v>
      </c>
      <c r="E18" s="19" t="s">
        <v>601</v>
      </c>
      <c r="F18" s="27">
        <v>92000</v>
      </c>
      <c r="G18" s="27">
        <v>64400</v>
      </c>
      <c r="H18" s="27">
        <f t="shared" si="1"/>
        <v>70</v>
      </c>
      <c r="I18" s="108">
        <v>64000</v>
      </c>
      <c r="K18" s="76">
        <f t="shared" si="0"/>
        <v>64000</v>
      </c>
    </row>
    <row r="19" spans="2:11" ht="12.75">
      <c r="B19" s="19" t="s">
        <v>602</v>
      </c>
      <c r="C19" s="28" t="s">
        <v>64</v>
      </c>
      <c r="D19" s="19" t="s">
        <v>603</v>
      </c>
      <c r="E19" s="19" t="s">
        <v>604</v>
      </c>
      <c r="F19" s="27">
        <v>391000</v>
      </c>
      <c r="G19" s="27">
        <v>250000</v>
      </c>
      <c r="H19" s="27">
        <f t="shared" si="1"/>
        <v>63.9386189258312</v>
      </c>
      <c r="I19" s="108">
        <f>G19</f>
        <v>250000</v>
      </c>
      <c r="K19" s="76">
        <f t="shared" si="0"/>
        <v>250000</v>
      </c>
    </row>
    <row r="20" spans="1:11" ht="12.75">
      <c r="A20" t="s">
        <v>605</v>
      </c>
      <c r="B20" s="19" t="s">
        <v>606</v>
      </c>
      <c r="C20" s="28" t="s">
        <v>64</v>
      </c>
      <c r="D20" s="19" t="s">
        <v>607</v>
      </c>
      <c r="E20" s="19" t="s">
        <v>608</v>
      </c>
      <c r="F20" s="27">
        <v>361000</v>
      </c>
      <c r="G20" s="27">
        <v>250000</v>
      </c>
      <c r="H20" s="27">
        <f t="shared" si="1"/>
        <v>69.25207756232687</v>
      </c>
      <c r="I20" s="108">
        <f>G20</f>
        <v>250000</v>
      </c>
      <c r="K20" s="76">
        <f t="shared" si="0"/>
        <v>250000</v>
      </c>
    </row>
    <row r="21" spans="2:11" ht="12.75">
      <c r="B21" s="19" t="s">
        <v>609</v>
      </c>
      <c r="C21" s="28" t="s">
        <v>64</v>
      </c>
      <c r="D21" s="19" t="s">
        <v>333</v>
      </c>
      <c r="E21" s="19" t="s">
        <v>610</v>
      </c>
      <c r="F21" s="27">
        <v>141000</v>
      </c>
      <c r="G21" s="27">
        <v>98700</v>
      </c>
      <c r="H21" s="27">
        <f t="shared" si="1"/>
        <v>70</v>
      </c>
      <c r="I21" s="108">
        <v>98000</v>
      </c>
      <c r="K21" s="76">
        <f t="shared" si="0"/>
        <v>98000</v>
      </c>
    </row>
    <row r="22" spans="2:11" ht="12.75">
      <c r="B22" s="19" t="s">
        <v>611</v>
      </c>
      <c r="C22" s="28" t="s">
        <v>64</v>
      </c>
      <c r="D22" s="19" t="s">
        <v>612</v>
      </c>
      <c r="E22" s="19" t="s">
        <v>613</v>
      </c>
      <c r="F22" s="27">
        <v>237000</v>
      </c>
      <c r="G22" s="27">
        <v>165900</v>
      </c>
      <c r="H22" s="27">
        <f t="shared" si="1"/>
        <v>70</v>
      </c>
      <c r="I22" s="108">
        <v>165000</v>
      </c>
      <c r="K22" s="76">
        <f t="shared" si="0"/>
        <v>165000</v>
      </c>
    </row>
    <row r="23" spans="2:11" ht="12.75">
      <c r="B23" s="19" t="s">
        <v>614</v>
      </c>
      <c r="C23" s="28" t="s">
        <v>64</v>
      </c>
      <c r="D23" s="19" t="s">
        <v>80</v>
      </c>
      <c r="E23" s="19" t="s">
        <v>615</v>
      </c>
      <c r="F23" s="27">
        <v>115000</v>
      </c>
      <c r="G23" s="27">
        <v>80500</v>
      </c>
      <c r="H23" s="27">
        <f t="shared" si="1"/>
        <v>70</v>
      </c>
      <c r="I23" s="108">
        <v>80000</v>
      </c>
      <c r="K23" s="76">
        <f t="shared" si="0"/>
        <v>80000</v>
      </c>
    </row>
    <row r="24" spans="2:11" ht="12.75">
      <c r="B24" s="19" t="s">
        <v>616</v>
      </c>
      <c r="C24" s="28" t="s">
        <v>64</v>
      </c>
      <c r="D24" s="19" t="s">
        <v>617</v>
      </c>
      <c r="E24" s="19" t="s">
        <v>618</v>
      </c>
      <c r="F24" s="27">
        <v>90000</v>
      </c>
      <c r="G24" s="27">
        <v>63000</v>
      </c>
      <c r="H24" s="27">
        <f t="shared" si="1"/>
        <v>70</v>
      </c>
      <c r="I24" s="108">
        <f>G24</f>
        <v>63000</v>
      </c>
      <c r="K24" s="76">
        <f t="shared" si="0"/>
        <v>63000</v>
      </c>
    </row>
    <row r="25" spans="2:11" ht="12.75">
      <c r="B25" s="19" t="s">
        <v>619</v>
      </c>
      <c r="C25" s="28" t="s">
        <v>64</v>
      </c>
      <c r="D25" s="19" t="s">
        <v>348</v>
      </c>
      <c r="E25" s="19" t="s">
        <v>620</v>
      </c>
      <c r="F25" s="27">
        <v>212000</v>
      </c>
      <c r="G25" s="27">
        <v>148400</v>
      </c>
      <c r="H25" s="27">
        <f t="shared" si="1"/>
        <v>70</v>
      </c>
      <c r="I25" s="108">
        <v>148000</v>
      </c>
      <c r="K25" s="76">
        <f t="shared" si="0"/>
        <v>148000</v>
      </c>
    </row>
    <row r="26" spans="2:11" ht="12.75">
      <c r="B26" s="19" t="s">
        <v>621</v>
      </c>
      <c r="C26" s="28" t="s">
        <v>64</v>
      </c>
      <c r="D26" s="19" t="s">
        <v>360</v>
      </c>
      <c r="E26" s="19" t="s">
        <v>622</v>
      </c>
      <c r="F26" s="27">
        <v>75000</v>
      </c>
      <c r="G26" s="27">
        <v>52500</v>
      </c>
      <c r="H26" s="27">
        <f t="shared" si="1"/>
        <v>70</v>
      </c>
      <c r="I26" s="108">
        <v>52000</v>
      </c>
      <c r="K26" s="76">
        <f t="shared" si="0"/>
        <v>52000</v>
      </c>
    </row>
    <row r="27" spans="2:11" ht="12.75">
      <c r="B27" s="19" t="s">
        <v>623</v>
      </c>
      <c r="C27" s="28" t="s">
        <v>64</v>
      </c>
      <c r="D27" s="19" t="s">
        <v>366</v>
      </c>
      <c r="E27" s="19" t="s">
        <v>624</v>
      </c>
      <c r="F27" s="27">
        <v>118000</v>
      </c>
      <c r="G27" s="27">
        <v>80000</v>
      </c>
      <c r="H27" s="27">
        <f t="shared" si="1"/>
        <v>67.79661016949152</v>
      </c>
      <c r="I27" s="108">
        <f>G27</f>
        <v>80000</v>
      </c>
      <c r="K27" s="76">
        <f t="shared" si="0"/>
        <v>80000</v>
      </c>
    </row>
    <row r="28" spans="2:11" ht="12.75">
      <c r="B28" s="28" t="s">
        <v>857</v>
      </c>
      <c r="C28" s="28" t="s">
        <v>106</v>
      </c>
      <c r="D28" s="28" t="s">
        <v>628</v>
      </c>
      <c r="E28" s="59" t="s">
        <v>629</v>
      </c>
      <c r="F28" s="27">
        <v>142000</v>
      </c>
      <c r="G28" s="27">
        <v>99400</v>
      </c>
      <c r="H28" s="27">
        <v>70</v>
      </c>
      <c r="I28" s="108">
        <v>99000</v>
      </c>
      <c r="K28" s="76">
        <f t="shared" si="0"/>
        <v>99000</v>
      </c>
    </row>
    <row r="29" spans="2:11" ht="12.75">
      <c r="B29" s="28" t="s">
        <v>858</v>
      </c>
      <c r="C29" s="28" t="s">
        <v>106</v>
      </c>
      <c r="D29" s="28" t="s">
        <v>109</v>
      </c>
      <c r="E29" s="28" t="s">
        <v>630</v>
      </c>
      <c r="F29" s="27">
        <v>200000</v>
      </c>
      <c r="G29" s="27">
        <v>140000</v>
      </c>
      <c r="H29" s="27">
        <v>70</v>
      </c>
      <c r="I29" s="108">
        <f>G29</f>
        <v>140000</v>
      </c>
      <c r="K29" s="76">
        <f t="shared" si="0"/>
        <v>140000</v>
      </c>
    </row>
    <row r="30" spans="2:11" ht="12.75">
      <c r="B30" s="28" t="s">
        <v>859</v>
      </c>
      <c r="C30" s="28" t="s">
        <v>106</v>
      </c>
      <c r="D30" s="28" t="s">
        <v>368</v>
      </c>
      <c r="E30" s="59" t="s">
        <v>631</v>
      </c>
      <c r="F30" s="27">
        <v>295880</v>
      </c>
      <c r="G30" s="27">
        <v>206880</v>
      </c>
      <c r="H30" s="27">
        <v>69.92</v>
      </c>
      <c r="I30" s="108">
        <v>206000</v>
      </c>
      <c r="K30" s="76">
        <f t="shared" si="0"/>
        <v>206000</v>
      </c>
    </row>
    <row r="31" spans="2:11" ht="12.75">
      <c r="B31" s="28" t="s">
        <v>913</v>
      </c>
      <c r="C31" s="28" t="s">
        <v>111</v>
      </c>
      <c r="D31" s="28" t="s">
        <v>632</v>
      </c>
      <c r="E31" s="28" t="s">
        <v>633</v>
      </c>
      <c r="F31" s="27">
        <v>112000</v>
      </c>
      <c r="G31" s="27">
        <v>78400</v>
      </c>
      <c r="H31" s="27">
        <v>70</v>
      </c>
      <c r="I31" s="108">
        <v>78000</v>
      </c>
      <c r="K31" s="76">
        <f t="shared" si="0"/>
        <v>78000</v>
      </c>
    </row>
    <row r="32" spans="2:11" ht="12.75">
      <c r="B32" s="28" t="s">
        <v>634</v>
      </c>
      <c r="C32" s="28" t="s">
        <v>131</v>
      </c>
      <c r="D32" s="28" t="s">
        <v>135</v>
      </c>
      <c r="E32" s="28" t="s">
        <v>635</v>
      </c>
      <c r="F32" s="27">
        <v>784400</v>
      </c>
      <c r="G32" s="27">
        <v>250000</v>
      </c>
      <c r="H32" s="27">
        <v>31.87</v>
      </c>
      <c r="I32" s="108">
        <f>G32</f>
        <v>250000</v>
      </c>
      <c r="K32" s="76">
        <f t="shared" si="0"/>
        <v>250000</v>
      </c>
    </row>
    <row r="33" spans="2:11" ht="12.75">
      <c r="B33" s="28" t="s">
        <v>636</v>
      </c>
      <c r="C33" s="28" t="s">
        <v>131</v>
      </c>
      <c r="D33" s="28" t="s">
        <v>637</v>
      </c>
      <c r="E33" s="28" t="s">
        <v>638</v>
      </c>
      <c r="F33" s="27">
        <v>199240</v>
      </c>
      <c r="G33" s="27">
        <v>139468</v>
      </c>
      <c r="H33" s="27">
        <v>70</v>
      </c>
      <c r="I33" s="108">
        <v>139000</v>
      </c>
      <c r="K33" s="76">
        <f t="shared" si="0"/>
        <v>139000</v>
      </c>
    </row>
    <row r="34" spans="2:11" ht="12.75">
      <c r="B34" s="28" t="s">
        <v>639</v>
      </c>
      <c r="C34" s="28" t="s">
        <v>131</v>
      </c>
      <c r="D34" s="28" t="s">
        <v>138</v>
      </c>
      <c r="E34" s="28" t="s">
        <v>640</v>
      </c>
      <c r="F34" s="27">
        <v>52479</v>
      </c>
      <c r="G34" s="27">
        <v>36735</v>
      </c>
      <c r="H34" s="27">
        <v>69.99942834</v>
      </c>
      <c r="I34" s="108">
        <v>36000</v>
      </c>
      <c r="K34" s="76">
        <f t="shared" si="0"/>
        <v>36000</v>
      </c>
    </row>
    <row r="35" spans="2:11" ht="12.75">
      <c r="B35" s="28" t="s">
        <v>641</v>
      </c>
      <c r="C35" s="28" t="s">
        <v>131</v>
      </c>
      <c r="D35" s="28" t="s">
        <v>642</v>
      </c>
      <c r="E35" s="28" t="s">
        <v>643</v>
      </c>
      <c r="F35" s="27">
        <v>145000</v>
      </c>
      <c r="G35" s="27">
        <v>101500</v>
      </c>
      <c r="H35" s="27">
        <v>70</v>
      </c>
      <c r="I35" s="108">
        <v>101000</v>
      </c>
      <c r="K35" s="76">
        <f t="shared" si="0"/>
        <v>101000</v>
      </c>
    </row>
    <row r="36" spans="2:11" ht="12.75">
      <c r="B36" s="28" t="s">
        <v>644</v>
      </c>
      <c r="C36" s="28" t="s">
        <v>131</v>
      </c>
      <c r="D36" s="28" t="s">
        <v>407</v>
      </c>
      <c r="E36" s="28" t="s">
        <v>645</v>
      </c>
      <c r="F36" s="27">
        <v>149852.59</v>
      </c>
      <c r="G36" s="27">
        <v>104896</v>
      </c>
      <c r="H36" s="27">
        <v>70</v>
      </c>
      <c r="I36" s="108">
        <v>104000</v>
      </c>
      <c r="K36" s="76">
        <f t="shared" si="0"/>
        <v>104000</v>
      </c>
    </row>
    <row r="37" spans="2:11" ht="12.75">
      <c r="B37" s="28" t="s">
        <v>646</v>
      </c>
      <c r="C37" s="28" t="s">
        <v>131</v>
      </c>
      <c r="D37" s="28" t="s">
        <v>150</v>
      </c>
      <c r="E37" s="28" t="s">
        <v>647</v>
      </c>
      <c r="F37" s="27">
        <v>124560</v>
      </c>
      <c r="G37" s="27">
        <v>86560</v>
      </c>
      <c r="H37" s="27">
        <v>69.492614</v>
      </c>
      <c r="I37" s="108">
        <v>86000</v>
      </c>
      <c r="K37" s="76">
        <f t="shared" si="0"/>
        <v>86000</v>
      </c>
    </row>
    <row r="38" spans="2:11" ht="12.75">
      <c r="B38" s="28" t="s">
        <v>860</v>
      </c>
      <c r="C38" s="28" t="s">
        <v>161</v>
      </c>
      <c r="D38" s="28" t="s">
        <v>162</v>
      </c>
      <c r="E38" s="28" t="s">
        <v>648</v>
      </c>
      <c r="F38" s="27">
        <v>135100</v>
      </c>
      <c r="G38" s="27">
        <v>94570</v>
      </c>
      <c r="I38" s="108">
        <v>94000</v>
      </c>
      <c r="K38" s="76">
        <f t="shared" si="0"/>
        <v>94000</v>
      </c>
    </row>
    <row r="39" spans="2:11" ht="12.75">
      <c r="B39" s="28" t="s">
        <v>649</v>
      </c>
      <c r="C39" s="28" t="s">
        <v>417</v>
      </c>
      <c r="D39" s="28" t="s">
        <v>650</v>
      </c>
      <c r="E39" s="28" t="s">
        <v>651</v>
      </c>
      <c r="F39" s="27">
        <v>40000</v>
      </c>
      <c r="G39" s="27">
        <v>28000</v>
      </c>
      <c r="I39" s="108">
        <f>G39</f>
        <v>28000</v>
      </c>
      <c r="K39" s="76">
        <f t="shared" si="0"/>
        <v>28000</v>
      </c>
    </row>
    <row r="40" spans="2:11" ht="12.75">
      <c r="B40" s="28" t="s">
        <v>652</v>
      </c>
      <c r="C40" s="28" t="s">
        <v>417</v>
      </c>
      <c r="D40" s="28" t="s">
        <v>418</v>
      </c>
      <c r="E40" s="28" t="s">
        <v>653</v>
      </c>
      <c r="F40" s="27">
        <v>47000</v>
      </c>
      <c r="G40" s="27">
        <v>32900</v>
      </c>
      <c r="I40" s="108">
        <v>32000</v>
      </c>
      <c r="K40" s="76">
        <f t="shared" si="0"/>
        <v>32000</v>
      </c>
    </row>
    <row r="41" spans="2:11" ht="12.75">
      <c r="B41" s="28" t="s">
        <v>654</v>
      </c>
      <c r="C41" s="28" t="s">
        <v>417</v>
      </c>
      <c r="D41" s="28" t="s">
        <v>655</v>
      </c>
      <c r="E41" s="28" t="s">
        <v>656</v>
      </c>
      <c r="F41" s="27">
        <v>190257.89</v>
      </c>
      <c r="G41" s="27">
        <v>133180</v>
      </c>
      <c r="I41" s="108">
        <v>133000</v>
      </c>
      <c r="K41" s="76">
        <f t="shared" si="0"/>
        <v>133000</v>
      </c>
    </row>
    <row r="42" spans="2:11" ht="12.75">
      <c r="B42" s="49" t="s">
        <v>657</v>
      </c>
      <c r="C42" s="28" t="s">
        <v>166</v>
      </c>
      <c r="D42" s="49" t="s">
        <v>658</v>
      </c>
      <c r="E42" s="49" t="s">
        <v>659</v>
      </c>
      <c r="F42" s="51">
        <v>362000</v>
      </c>
      <c r="G42" s="51">
        <v>250000</v>
      </c>
      <c r="H42" s="51">
        <v>69</v>
      </c>
      <c r="I42" s="108">
        <f>G42</f>
        <v>250000</v>
      </c>
      <c r="K42" s="76">
        <f t="shared" si="0"/>
        <v>250000</v>
      </c>
    </row>
    <row r="43" spans="2:11" ht="12.75">
      <c r="B43" s="49" t="s">
        <v>660</v>
      </c>
      <c r="C43" s="28" t="s">
        <v>166</v>
      </c>
      <c r="D43" s="49" t="s">
        <v>169</v>
      </c>
      <c r="E43" s="49" t="s">
        <v>661</v>
      </c>
      <c r="F43" s="51">
        <v>77000</v>
      </c>
      <c r="G43" s="51">
        <v>53900</v>
      </c>
      <c r="H43" s="51">
        <v>70</v>
      </c>
      <c r="I43" s="108">
        <v>53000</v>
      </c>
      <c r="K43" s="76">
        <f t="shared" si="0"/>
        <v>53000</v>
      </c>
    </row>
    <row r="44" spans="2:11" ht="12.75">
      <c r="B44" s="49" t="s">
        <v>662</v>
      </c>
      <c r="C44" s="28" t="s">
        <v>166</v>
      </c>
      <c r="D44" s="49" t="s">
        <v>663</v>
      </c>
      <c r="E44" s="49" t="s">
        <v>664</v>
      </c>
      <c r="F44" s="51">
        <v>81353</v>
      </c>
      <c r="G44" s="51">
        <v>56947</v>
      </c>
      <c r="H44" s="51">
        <v>70</v>
      </c>
      <c r="I44" s="108">
        <v>56000</v>
      </c>
      <c r="K44" s="76">
        <f t="shared" si="0"/>
        <v>56000</v>
      </c>
    </row>
    <row r="45" spans="2:11" ht="12.75">
      <c r="B45" s="49" t="s">
        <v>665</v>
      </c>
      <c r="C45" s="28" t="s">
        <v>166</v>
      </c>
      <c r="D45" s="49" t="s">
        <v>666</v>
      </c>
      <c r="E45" s="49" t="s">
        <v>667</v>
      </c>
      <c r="F45" s="51">
        <v>159000</v>
      </c>
      <c r="G45" s="51">
        <v>111300</v>
      </c>
      <c r="H45" s="51">
        <v>70</v>
      </c>
      <c r="I45" s="108">
        <v>111000</v>
      </c>
      <c r="K45" s="76">
        <f t="shared" si="0"/>
        <v>111000</v>
      </c>
    </row>
    <row r="46" spans="2:11" ht="12.75">
      <c r="B46" s="49" t="s">
        <v>668</v>
      </c>
      <c r="C46" s="28" t="s">
        <v>166</v>
      </c>
      <c r="D46" s="49" t="s">
        <v>669</v>
      </c>
      <c r="E46" s="49" t="s">
        <v>670</v>
      </c>
      <c r="F46" s="51">
        <v>230000</v>
      </c>
      <c r="G46" s="51">
        <v>161000</v>
      </c>
      <c r="H46" s="51">
        <v>70</v>
      </c>
      <c r="I46" s="108">
        <f>G46</f>
        <v>161000</v>
      </c>
      <c r="K46" s="76">
        <f t="shared" si="0"/>
        <v>161000</v>
      </c>
    </row>
    <row r="47" spans="2:11" ht="12.75">
      <c r="B47" s="49" t="s">
        <v>671</v>
      </c>
      <c r="C47" s="28" t="s">
        <v>166</v>
      </c>
      <c r="D47" s="49" t="s">
        <v>430</v>
      </c>
      <c r="E47" s="49" t="s">
        <v>672</v>
      </c>
      <c r="F47" s="51">
        <v>441000</v>
      </c>
      <c r="G47" s="51">
        <v>250000</v>
      </c>
      <c r="H47" s="51">
        <v>57</v>
      </c>
      <c r="I47" s="108">
        <f>G47</f>
        <v>250000</v>
      </c>
      <c r="K47" s="76">
        <f t="shared" si="0"/>
        <v>250000</v>
      </c>
    </row>
    <row r="48" spans="2:11" ht="12.75">
      <c r="B48" s="49" t="s">
        <v>673</v>
      </c>
      <c r="C48" s="28" t="s">
        <v>166</v>
      </c>
      <c r="D48" s="49" t="s">
        <v>174</v>
      </c>
      <c r="E48" s="49" t="s">
        <v>674</v>
      </c>
      <c r="F48" s="51">
        <v>290000</v>
      </c>
      <c r="G48" s="51">
        <v>203000</v>
      </c>
      <c r="H48" s="51">
        <v>70</v>
      </c>
      <c r="I48" s="108">
        <f>G48</f>
        <v>203000</v>
      </c>
      <c r="K48" s="76">
        <f t="shared" si="0"/>
        <v>203000</v>
      </c>
    </row>
    <row r="49" spans="2:11" ht="12.75">
      <c r="B49" s="19" t="s">
        <v>675</v>
      </c>
      <c r="C49" s="28" t="s">
        <v>181</v>
      </c>
      <c r="D49" s="19" t="s">
        <v>676</v>
      </c>
      <c r="E49" s="19" t="s">
        <v>677</v>
      </c>
      <c r="F49" s="27">
        <v>75474</v>
      </c>
      <c r="G49" s="27">
        <v>52831</v>
      </c>
      <c r="H49" s="27">
        <v>70</v>
      </c>
      <c r="I49" s="108">
        <v>52000</v>
      </c>
      <c r="K49" s="76">
        <f t="shared" si="0"/>
        <v>52000</v>
      </c>
    </row>
    <row r="50" spans="2:11" ht="12.75">
      <c r="B50" s="19" t="s">
        <v>678</v>
      </c>
      <c r="C50" s="28" t="s">
        <v>181</v>
      </c>
      <c r="D50" s="19" t="s">
        <v>449</v>
      </c>
      <c r="E50" s="19" t="s">
        <v>679</v>
      </c>
      <c r="F50" s="27">
        <v>61000</v>
      </c>
      <c r="G50" s="27">
        <v>42700</v>
      </c>
      <c r="H50" s="27">
        <v>70</v>
      </c>
      <c r="I50" s="108">
        <v>42000</v>
      </c>
      <c r="K50" s="76">
        <f t="shared" si="0"/>
        <v>42000</v>
      </c>
    </row>
    <row r="51" spans="2:11" ht="12.75">
      <c r="B51" s="19" t="s">
        <v>682</v>
      </c>
      <c r="C51" s="28" t="s">
        <v>181</v>
      </c>
      <c r="D51" s="19" t="s">
        <v>683</v>
      </c>
      <c r="E51" s="19" t="s">
        <v>684</v>
      </c>
      <c r="F51" s="27">
        <v>211199</v>
      </c>
      <c r="G51" s="27">
        <v>145000</v>
      </c>
      <c r="H51" s="27">
        <v>68.66</v>
      </c>
      <c r="I51" s="108">
        <f>G51</f>
        <v>145000</v>
      </c>
      <c r="K51" s="76">
        <f t="shared" si="0"/>
        <v>145000</v>
      </c>
    </row>
    <row r="52" spans="2:11" ht="12.75">
      <c r="B52" s="19" t="s">
        <v>685</v>
      </c>
      <c r="C52" s="28" t="s">
        <v>181</v>
      </c>
      <c r="D52" s="19" t="s">
        <v>194</v>
      </c>
      <c r="E52" s="19" t="s">
        <v>686</v>
      </c>
      <c r="F52" s="27">
        <v>56100</v>
      </c>
      <c r="G52" s="27">
        <v>39270</v>
      </c>
      <c r="H52" s="27">
        <v>70</v>
      </c>
      <c r="I52" s="108">
        <v>39000</v>
      </c>
      <c r="K52" s="76">
        <f t="shared" si="0"/>
        <v>39000</v>
      </c>
    </row>
    <row r="53" spans="2:11" ht="12.75">
      <c r="B53" s="28" t="s">
        <v>690</v>
      </c>
      <c r="C53" s="28" t="s">
        <v>197</v>
      </c>
      <c r="D53" s="28" t="s">
        <v>467</v>
      </c>
      <c r="E53" s="28" t="s">
        <v>691</v>
      </c>
      <c r="F53" s="27">
        <v>92000</v>
      </c>
      <c r="G53" s="27">
        <v>64400</v>
      </c>
      <c r="I53" s="108">
        <v>64000</v>
      </c>
      <c r="K53" s="76">
        <f t="shared" si="0"/>
        <v>64000</v>
      </c>
    </row>
    <row r="54" spans="2:11" ht="12.75">
      <c r="B54" s="28" t="s">
        <v>692</v>
      </c>
      <c r="C54" s="28" t="s">
        <v>219</v>
      </c>
      <c r="D54" s="28" t="s">
        <v>223</v>
      </c>
      <c r="E54" s="28" t="s">
        <v>693</v>
      </c>
      <c r="F54" s="27">
        <v>250000</v>
      </c>
      <c r="G54" s="27">
        <v>175000</v>
      </c>
      <c r="I54" s="108">
        <f>G54</f>
        <v>175000</v>
      </c>
      <c r="K54" s="76">
        <f t="shared" si="0"/>
        <v>175000</v>
      </c>
    </row>
    <row r="55" spans="2:11" ht="12.75">
      <c r="B55" s="40" t="s">
        <v>696</v>
      </c>
      <c r="C55" s="28" t="s">
        <v>241</v>
      </c>
      <c r="D55" s="40" t="s">
        <v>478</v>
      </c>
      <c r="E55" s="41" t="s">
        <v>697</v>
      </c>
      <c r="F55" s="42">
        <v>242681</v>
      </c>
      <c r="G55" s="43">
        <v>169876</v>
      </c>
      <c r="H55" s="43">
        <f>G55/F55*100</f>
        <v>69.99971155549878</v>
      </c>
      <c r="I55" s="108">
        <v>169000</v>
      </c>
      <c r="K55" s="76">
        <f t="shared" si="0"/>
        <v>169000</v>
      </c>
    </row>
    <row r="56" spans="2:11" ht="12.75">
      <c r="B56" s="40" t="s">
        <v>698</v>
      </c>
      <c r="C56" s="28" t="s">
        <v>241</v>
      </c>
      <c r="D56" s="40" t="s">
        <v>483</v>
      </c>
      <c r="E56" s="41" t="s">
        <v>699</v>
      </c>
      <c r="F56" s="42">
        <v>211563</v>
      </c>
      <c r="G56" s="43">
        <v>148094</v>
      </c>
      <c r="H56" s="43">
        <f>G56/F56*100</f>
        <v>69.99995273275573</v>
      </c>
      <c r="I56" s="108">
        <v>148000</v>
      </c>
      <c r="K56" s="76">
        <f t="shared" si="0"/>
        <v>148000</v>
      </c>
    </row>
    <row r="57" spans="2:11" ht="12.75">
      <c r="B57" s="40" t="s">
        <v>700</v>
      </c>
      <c r="C57" s="28" t="s">
        <v>241</v>
      </c>
      <c r="D57" s="40" t="s">
        <v>486</v>
      </c>
      <c r="E57" s="41" t="s">
        <v>701</v>
      </c>
      <c r="F57" s="42">
        <v>110000</v>
      </c>
      <c r="G57" s="43">
        <v>76000</v>
      </c>
      <c r="H57" s="43">
        <f>G57/F57*100</f>
        <v>69.0909090909091</v>
      </c>
      <c r="I57" s="108">
        <f>G57</f>
        <v>76000</v>
      </c>
      <c r="K57" s="76">
        <f t="shared" si="0"/>
        <v>76000</v>
      </c>
    </row>
    <row r="58" spans="2:11" ht="12.75">
      <c r="B58" s="40" t="s">
        <v>702</v>
      </c>
      <c r="C58" s="28" t="s">
        <v>241</v>
      </c>
      <c r="D58" s="40" t="s">
        <v>703</v>
      </c>
      <c r="E58" s="41" t="s">
        <v>704</v>
      </c>
      <c r="F58" s="42">
        <v>350329.6</v>
      </c>
      <c r="G58" s="43">
        <v>240000</v>
      </c>
      <c r="H58" s="43">
        <f>G58/F58*100</f>
        <v>68.50691463125011</v>
      </c>
      <c r="I58" s="108">
        <f>G58</f>
        <v>240000</v>
      </c>
      <c r="K58" s="76">
        <f t="shared" si="0"/>
        <v>240000</v>
      </c>
    </row>
    <row r="59" spans="2:11" ht="12.75">
      <c r="B59" s="28" t="s">
        <v>705</v>
      </c>
      <c r="C59" s="28" t="s">
        <v>64</v>
      </c>
      <c r="D59" s="28" t="s">
        <v>706</v>
      </c>
      <c r="E59" s="28" t="s">
        <v>707</v>
      </c>
      <c r="F59" s="27">
        <v>329000</v>
      </c>
      <c r="G59" s="27">
        <v>230300</v>
      </c>
      <c r="I59" s="108">
        <v>230000</v>
      </c>
      <c r="K59" s="76">
        <f t="shared" si="0"/>
        <v>230000</v>
      </c>
    </row>
    <row r="60" spans="2:14" s="2" customFormat="1" ht="12.75">
      <c r="B60" s="14"/>
      <c r="C60" s="14" t="s">
        <v>737</v>
      </c>
      <c r="D60" s="14"/>
      <c r="E60" s="14"/>
      <c r="F60" s="22">
        <f>SUM(F5:F59)</f>
        <v>10396401.28</v>
      </c>
      <c r="G60" s="22">
        <f>SUM(G5:G59)</f>
        <v>6845407</v>
      </c>
      <c r="H60" s="22"/>
      <c r="I60" s="108">
        <f>SUM(I5:I59)</f>
        <v>6828000</v>
      </c>
      <c r="J60" s="1"/>
      <c r="K60" s="6">
        <f>SUM(K5:K59)</f>
        <v>6828000</v>
      </c>
      <c r="L60" s="1"/>
      <c r="M60" s="1"/>
      <c r="N60" s="1"/>
    </row>
    <row r="61" ht="12.75"/>
    <row r="62" ht="12.75"/>
    <row r="63" ht="12.75">
      <c r="D63" s="28" t="s">
        <v>745</v>
      </c>
    </row>
    <row r="64" ht="12.75"/>
    <row r="65" spans="2:10" ht="12.75">
      <c r="B65" s="28" t="s">
        <v>687</v>
      </c>
      <c r="C65" s="28" t="s">
        <v>197</v>
      </c>
      <c r="D65" s="28" t="s">
        <v>688</v>
      </c>
      <c r="E65" s="28" t="s">
        <v>689</v>
      </c>
      <c r="F65" s="27">
        <v>275357</v>
      </c>
      <c r="G65" s="27">
        <v>192748</v>
      </c>
      <c r="I65" s="77">
        <v>192000</v>
      </c>
      <c r="J65" s="5" t="s">
        <v>264</v>
      </c>
    </row>
    <row r="66" spans="2:10" ht="12.75">
      <c r="B66" s="28" t="s">
        <v>694</v>
      </c>
      <c r="C66" s="28" t="s">
        <v>219</v>
      </c>
      <c r="D66" s="28" t="s">
        <v>238</v>
      </c>
      <c r="E66" s="28" t="s">
        <v>695</v>
      </c>
      <c r="F66" s="27">
        <v>210616</v>
      </c>
      <c r="G66" s="27">
        <v>147431</v>
      </c>
      <c r="I66" s="77">
        <v>147000</v>
      </c>
      <c r="J66" s="5" t="s">
        <v>264</v>
      </c>
    </row>
    <row r="67" spans="6:9" ht="12.75">
      <c r="F67" s="22">
        <f>SUM(F65:F66)</f>
        <v>485973</v>
      </c>
      <c r="G67" s="22">
        <f>SUM(G65:G66)</f>
        <v>340179</v>
      </c>
      <c r="I67" s="77">
        <f>SUM(I65:I66)</f>
        <v>339000</v>
      </c>
    </row>
    <row r="68" ht="12.75">
      <c r="D68" s="28" t="s">
        <v>746</v>
      </c>
    </row>
    <row r="69" ht="12.75"/>
    <row r="70" spans="2:10" ht="12.75">
      <c r="B70" s="28" t="s">
        <v>914</v>
      </c>
      <c r="C70" s="28" t="s">
        <v>2</v>
      </c>
      <c r="D70" s="28" t="s">
        <v>572</v>
      </c>
      <c r="E70" s="28" t="s">
        <v>573</v>
      </c>
      <c r="F70" s="27">
        <v>280000</v>
      </c>
      <c r="G70" s="27">
        <v>196000</v>
      </c>
      <c r="H70" s="27">
        <v>70</v>
      </c>
      <c r="J70" s="5" t="s">
        <v>574</v>
      </c>
    </row>
    <row r="71" spans="2:10" ht="12.75">
      <c r="B71" s="19" t="s">
        <v>625</v>
      </c>
      <c r="C71" s="28" t="s">
        <v>64</v>
      </c>
      <c r="D71" s="19" t="s">
        <v>363</v>
      </c>
      <c r="E71" s="19" t="s">
        <v>626</v>
      </c>
      <c r="J71" s="5" t="s">
        <v>627</v>
      </c>
    </row>
    <row r="72" spans="2:11" ht="12.75">
      <c r="B72" s="19" t="s">
        <v>680</v>
      </c>
      <c r="C72" s="28" t="s">
        <v>181</v>
      </c>
      <c r="D72" s="19" t="s">
        <v>452</v>
      </c>
      <c r="E72" s="19" t="s">
        <v>681</v>
      </c>
      <c r="F72" s="27">
        <v>585295</v>
      </c>
      <c r="G72" s="27">
        <v>409695</v>
      </c>
      <c r="H72" s="27">
        <v>70</v>
      </c>
      <c r="I72" s="77"/>
      <c r="J72" s="100" t="s">
        <v>868</v>
      </c>
      <c r="K72" s="76"/>
    </row>
    <row r="73" spans="6:7" ht="12.75">
      <c r="F73" s="22">
        <f>SUM(F70:F72)</f>
        <v>865295</v>
      </c>
      <c r="G73" s="22">
        <f>SUM(G70:G72)</f>
        <v>605695</v>
      </c>
    </row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3:N15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0.9921875" style="12" customWidth="1"/>
    <col min="2" max="3" width="13.28125" style="61" customWidth="1"/>
    <col min="4" max="4" width="16.421875" style="61" customWidth="1"/>
    <col min="5" max="5" width="15.57421875" style="61" customWidth="1"/>
    <col min="6" max="8" width="13.28125" style="64" customWidth="1"/>
    <col min="9" max="9" width="13.28125" style="61" customWidth="1"/>
    <col min="10" max="10" width="12.421875" style="98" customWidth="1"/>
    <col min="11" max="11" width="12.8515625" style="11" customWidth="1"/>
    <col min="12" max="12" width="11.421875" style="11" customWidth="1"/>
    <col min="13" max="14" width="9.140625" style="11" customWidth="1"/>
    <col min="15" max="16384" width="9.140625" style="12" customWidth="1"/>
  </cols>
  <sheetData>
    <row r="3" spans="2:14" s="9" customFormat="1" ht="12.75">
      <c r="B3" s="60" t="s">
        <v>0</v>
      </c>
      <c r="C3" s="95">
        <v>5</v>
      </c>
      <c r="D3" s="60"/>
      <c r="E3" s="60"/>
      <c r="F3" s="65"/>
      <c r="G3" s="65"/>
      <c r="H3" s="65"/>
      <c r="I3" s="60"/>
      <c r="J3" s="8"/>
      <c r="K3" s="8"/>
      <c r="L3" s="8"/>
      <c r="M3" s="8"/>
      <c r="N3" s="8"/>
    </row>
    <row r="4" spans="2:12" s="10" customFormat="1" ht="36">
      <c r="B4" s="80" t="s">
        <v>3</v>
      </c>
      <c r="C4" s="80" t="s">
        <v>1</v>
      </c>
      <c r="D4" s="80" t="s">
        <v>4</v>
      </c>
      <c r="E4" s="80" t="s">
        <v>5</v>
      </c>
      <c r="F4" s="81" t="s">
        <v>6</v>
      </c>
      <c r="G4" s="81" t="s">
        <v>7</v>
      </c>
      <c r="H4" s="81" t="s">
        <v>8</v>
      </c>
      <c r="I4" s="80" t="s">
        <v>9</v>
      </c>
      <c r="J4" s="109" t="s">
        <v>916</v>
      </c>
      <c r="K4" s="3" t="s">
        <v>816</v>
      </c>
      <c r="L4" s="3" t="s">
        <v>817</v>
      </c>
    </row>
    <row r="5" spans="2:12" ht="12.75">
      <c r="B5" s="40" t="s">
        <v>731</v>
      </c>
      <c r="C5" s="61" t="s">
        <v>241</v>
      </c>
      <c r="D5" s="40" t="s">
        <v>732</v>
      </c>
      <c r="E5" s="41" t="s">
        <v>733</v>
      </c>
      <c r="F5" s="42">
        <v>420000</v>
      </c>
      <c r="G5" s="43">
        <v>380000</v>
      </c>
      <c r="H5" s="43">
        <f>G5/F5*100</f>
        <v>90.47619047619048</v>
      </c>
      <c r="I5" s="40">
        <v>80</v>
      </c>
      <c r="J5" s="110">
        <f>G5</f>
        <v>380000</v>
      </c>
      <c r="K5" s="82"/>
      <c r="L5" s="82">
        <f>J5</f>
        <v>380000</v>
      </c>
    </row>
    <row r="6" spans="2:12" ht="12.75">
      <c r="B6" s="40" t="s">
        <v>734</v>
      </c>
      <c r="C6" s="61" t="s">
        <v>241</v>
      </c>
      <c r="D6" s="40" t="s">
        <v>735</v>
      </c>
      <c r="E6" s="41" t="s">
        <v>736</v>
      </c>
      <c r="F6" s="42">
        <v>400000</v>
      </c>
      <c r="G6" s="43">
        <v>360000</v>
      </c>
      <c r="H6" s="43">
        <f>G6/F6*100</f>
        <v>90</v>
      </c>
      <c r="I6" s="40">
        <v>80</v>
      </c>
      <c r="J6" s="110">
        <f>G6</f>
        <v>360000</v>
      </c>
      <c r="K6" s="82"/>
      <c r="L6" s="82">
        <f>J6</f>
        <v>360000</v>
      </c>
    </row>
    <row r="7" spans="2:12" ht="12.75">
      <c r="B7" s="61" t="s">
        <v>719</v>
      </c>
      <c r="C7" s="61" t="s">
        <v>131</v>
      </c>
      <c r="D7" s="61" t="s">
        <v>720</v>
      </c>
      <c r="E7" s="61" t="s">
        <v>721</v>
      </c>
      <c r="F7" s="64">
        <v>425000</v>
      </c>
      <c r="G7" s="64">
        <v>400000</v>
      </c>
      <c r="H7" s="64">
        <v>94.11764706</v>
      </c>
      <c r="I7" s="61">
        <v>80</v>
      </c>
      <c r="J7" s="110">
        <f>G7</f>
        <v>400000</v>
      </c>
      <c r="K7" s="82"/>
      <c r="L7" s="82">
        <f>J7</f>
        <v>400000</v>
      </c>
    </row>
    <row r="8" spans="2:12" ht="12.75">
      <c r="B8" s="63" t="s">
        <v>714</v>
      </c>
      <c r="C8" s="61" t="s">
        <v>64</v>
      </c>
      <c r="D8" s="61" t="s">
        <v>715</v>
      </c>
      <c r="E8" s="63" t="s">
        <v>716</v>
      </c>
      <c r="F8" s="64">
        <v>379000</v>
      </c>
      <c r="G8" s="64">
        <v>360050</v>
      </c>
      <c r="I8" s="61">
        <v>70</v>
      </c>
      <c r="J8" s="110">
        <v>360000</v>
      </c>
      <c r="K8" s="82"/>
      <c r="L8" s="82">
        <f>J8</f>
        <v>360000</v>
      </c>
    </row>
    <row r="9" spans="2:12" ht="12.75">
      <c r="B9" s="61" t="s">
        <v>728</v>
      </c>
      <c r="C9" s="61" t="s">
        <v>197</v>
      </c>
      <c r="D9" s="61" t="s">
        <v>729</v>
      </c>
      <c r="E9" s="61" t="s">
        <v>730</v>
      </c>
      <c r="F9" s="64">
        <v>180000</v>
      </c>
      <c r="G9" s="64">
        <v>160000</v>
      </c>
      <c r="I9" s="61">
        <v>55</v>
      </c>
      <c r="J9" s="111">
        <v>0</v>
      </c>
      <c r="K9" s="82"/>
      <c r="L9" s="82"/>
    </row>
    <row r="10" spans="2:12" ht="12.75">
      <c r="B10" s="61" t="s">
        <v>915</v>
      </c>
      <c r="C10" s="61" t="s">
        <v>111</v>
      </c>
      <c r="D10" s="61" t="s">
        <v>717</v>
      </c>
      <c r="E10" s="61" t="s">
        <v>718</v>
      </c>
      <c r="F10" s="64">
        <v>270000</v>
      </c>
      <c r="G10" s="64">
        <v>256500</v>
      </c>
      <c r="H10" s="64">
        <v>95</v>
      </c>
      <c r="I10" s="62">
        <v>40</v>
      </c>
      <c r="J10" s="111">
        <v>0</v>
      </c>
      <c r="K10" s="82"/>
      <c r="L10" s="82"/>
    </row>
    <row r="11" spans="2:12" ht="12.75">
      <c r="B11" s="61" t="s">
        <v>725</v>
      </c>
      <c r="C11" s="61" t="s">
        <v>181</v>
      </c>
      <c r="D11" s="61" t="s">
        <v>726</v>
      </c>
      <c r="E11" s="61" t="s">
        <v>727</v>
      </c>
      <c r="F11" s="64">
        <v>150000</v>
      </c>
      <c r="G11" s="64">
        <v>142000</v>
      </c>
      <c r="H11" s="64">
        <v>95</v>
      </c>
      <c r="I11" s="61">
        <v>40</v>
      </c>
      <c r="J11" s="111">
        <v>0</v>
      </c>
      <c r="K11" s="82"/>
      <c r="L11" s="82"/>
    </row>
    <row r="12" spans="2:12" ht="12.75">
      <c r="B12" s="61" t="s">
        <v>708</v>
      </c>
      <c r="C12" s="61" t="s">
        <v>39</v>
      </c>
      <c r="D12" s="61" t="s">
        <v>709</v>
      </c>
      <c r="E12" s="61" t="s">
        <v>710</v>
      </c>
      <c r="F12" s="64">
        <v>110000</v>
      </c>
      <c r="G12" s="64">
        <v>104500</v>
      </c>
      <c r="H12" s="64">
        <v>95</v>
      </c>
      <c r="I12" s="61">
        <v>30</v>
      </c>
      <c r="J12" s="111">
        <v>0</v>
      </c>
      <c r="K12" s="82"/>
      <c r="L12" s="82"/>
    </row>
    <row r="13" spans="2:12" ht="12.75">
      <c r="B13" s="63" t="s">
        <v>711</v>
      </c>
      <c r="C13" s="61" t="s">
        <v>64</v>
      </c>
      <c r="D13" s="61" t="s">
        <v>712</v>
      </c>
      <c r="E13" s="63" t="s">
        <v>713</v>
      </c>
      <c r="F13" s="64">
        <v>400000</v>
      </c>
      <c r="G13" s="64">
        <v>380000</v>
      </c>
      <c r="J13" s="111">
        <v>0</v>
      </c>
      <c r="K13" s="82"/>
      <c r="L13" s="82"/>
    </row>
    <row r="14" spans="2:12" ht="12.75">
      <c r="B14" s="61" t="s">
        <v>722</v>
      </c>
      <c r="C14" s="61" t="s">
        <v>131</v>
      </c>
      <c r="D14" s="61" t="s">
        <v>723</v>
      </c>
      <c r="E14" s="61" t="s">
        <v>724</v>
      </c>
      <c r="F14" s="64">
        <v>445000</v>
      </c>
      <c r="G14" s="64">
        <v>399000</v>
      </c>
      <c r="H14" s="64">
        <v>89.66292135</v>
      </c>
      <c r="J14" s="111">
        <v>0</v>
      </c>
      <c r="K14" s="82"/>
      <c r="L14" s="82"/>
    </row>
    <row r="15" spans="2:14" s="66" customFormat="1" ht="12.75">
      <c r="B15" s="67"/>
      <c r="C15" s="67"/>
      <c r="D15" s="67"/>
      <c r="E15" s="67"/>
      <c r="F15" s="68">
        <f>SUM(F5:F14)</f>
        <v>3179000</v>
      </c>
      <c r="G15" s="68">
        <f>SUM(G5:G14)</f>
        <v>2942050</v>
      </c>
      <c r="H15" s="68"/>
      <c r="I15" s="67"/>
      <c r="J15" s="112">
        <f>SUM(J5:J14)</f>
        <v>1500000</v>
      </c>
      <c r="K15" s="69"/>
      <c r="L15" s="82">
        <f>J15</f>
        <v>1500000</v>
      </c>
      <c r="M15" s="69"/>
      <c r="N15" s="69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Miroslava Holanová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 Holanova</dc:creator>
  <cp:keywords/>
  <dc:description/>
  <cp:lastModifiedBy>235</cp:lastModifiedBy>
  <cp:lastPrinted>2009-02-06T10:20:47Z</cp:lastPrinted>
  <dcterms:created xsi:type="dcterms:W3CDTF">2009-01-28T16:38:06Z</dcterms:created>
  <dcterms:modified xsi:type="dcterms:W3CDTF">2009-03-12T09:42:58Z</dcterms:modified>
  <cp:category/>
  <cp:version/>
  <cp:contentType/>
  <cp:contentStatus/>
</cp:coreProperties>
</file>