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rozpočet'!$A$1:$T$128</definedName>
  </definedNames>
  <calcPr fullCalcOnLoad="1"/>
</workbook>
</file>

<file path=xl/sharedStrings.xml><?xml version="1.0" encoding="utf-8"?>
<sst xmlns="http://schemas.openxmlformats.org/spreadsheetml/2006/main" count="216" uniqueCount="165">
  <si>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</si>
  <si>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</si>
  <si>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</si>
  <si>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</si>
  <si>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</si>
  <si>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</si>
  <si>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</si>
  <si>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</si>
  <si>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</si>
  <si>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</si>
  <si>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</si>
  <si>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</si>
  <si>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</si>
  <si>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</si>
  <si>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</si>
  <si>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</si>
  <si>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</si>
  <si>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</si>
  <si>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</si>
  <si>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</si>
  <si>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</si>
  <si>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</si>
  <si>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</si>
  <si>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</si>
  <si>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</si>
  <si>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</si>
  <si>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</si>
  <si>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</si>
  <si>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</si>
  <si>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</si>
  <si>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</si>
  <si>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</si>
  <si>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</si>
  <si>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</si>
  <si>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</si>
  <si>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</si>
  <si>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</si>
  <si>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</si>
  <si>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</si>
  <si>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</si>
  <si>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</si>
  <si>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</si>
  <si>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</si>
  <si>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</si>
  <si>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</si>
  <si>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</si>
  <si>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</si>
  <si>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</si>
  <si>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</si>
  <si>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</si>
  <si>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</si>
  <si>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</si>
  <si>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</si>
  <si>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</si>
  <si>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</si>
  <si>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</si>
  <si>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</si>
  <si>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</si>
  <si>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</si>
  <si>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</si>
  <si>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</si>
  <si>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</si>
  <si>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</si>
  <si>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</si>
  <si>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</si>
  <si>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</si>
  <si>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</si>
  <si>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</si>
  <si>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</si>
  <si>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</si>
  <si>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</si>
  <si>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</si>
  <si>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</si>
  <si>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</si>
  <si>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</si>
  <si>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</si>
  <si>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</si>
  <si>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</si>
  <si>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</si>
  <si>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</si>
  <si>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</si>
  <si>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</si>
  <si>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</si>
  <si>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</si>
  <si>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</si>
  <si>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</si>
  <si>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Rekonstrukce centrální kyslíkové stanice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</si>
  <si>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</si>
  <si>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</si>
  <si>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</si>
  <si>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</si>
  <si>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</si>
  <si>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</si>
  <si>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</si>
  <si>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</si>
  <si>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</si>
  <si>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</si>
  <si>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</si>
  <si>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</si>
  <si>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</si>
  <si>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</si>
  <si>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</si>
  <si>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</si>
  <si>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</si>
  <si>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</si>
  <si>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</si>
  <si>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</si>
  <si>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</si>
  <si>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</si>
  <si>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</si>
  <si>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</si>
  <si>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</si>
  <si>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</si>
  <si>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</si>
  <si>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</si>
  <si>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</si>
  <si>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</si>
  <si>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</si>
  <si>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</si>
  <si>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</si>
  <si>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</si>
  <si>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</si>
  <si>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</si>
  <si>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</si>
  <si>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</si>
  <si>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</si>
  <si>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</si>
  <si>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</si>
  <si>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IV. snížení nerozděleného zůstatku</t>
  </si>
  <si>
    <t>Kapitola 50 - Fond rozvoje a reprodukce Královéhradeckého kraje rok 2012 - sumář 2. zm. rozpočtu</t>
  </si>
  <si>
    <t>V. navýšení prostředků Zastupitelstvem ze dne 22. 3. 2012</t>
  </si>
  <si>
    <t>VI. zapojení prostředků Zastupitelstvem ze dne 22. 3. 2012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</si>
  <si>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</si>
  <si>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</si>
  <si>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</si>
  <si>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</si>
  <si>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</si>
  <si>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</si>
  <si>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</si>
  <si>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t>Stavební úpravy pracoviště OKB a ambulancí nem. Broumov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</si>
  <si>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</si>
  <si>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</si>
  <si>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</si>
  <si>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</si>
  <si>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</si>
  <si>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</si>
  <si>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</si>
  <si>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</si>
  <si>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</si>
  <si>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</si>
  <si>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</si>
  <si>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</si>
  <si>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</si>
  <si>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</si>
  <si>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</si>
  <si>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</si>
  <si>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</si>
  <si>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</si>
  <si>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</si>
  <si>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t>VII. snížení nerozděleného zůstatku Zastupitelstvem ze dne 3. 5. 2012</t>
  </si>
  <si>
    <t>VIII. snížení nerozděleného zůstatku Zastupitelstvem ze dne 14. 6. 2012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</si>
  <si>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4.6.2012 Zastupitelstva konaného 14.6.2012    </t>
    </r>
  </si>
  <si>
    <t>ZD/12/421</t>
  </si>
  <si>
    <t>Rekonstrukce počítačové sítě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</si>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</sst>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4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2" xfId="0" applyNumberFormat="1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164" fontId="12" fillId="0" borderId="5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164" fontId="0" fillId="0" borderId="57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6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0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6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52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21" width="13.00390625" style="0" customWidth="1"/>
  </cols>
  <sheetData>
    <row r="1" spans="1:17" s="1" customFormat="1" ht="19.5" customHeight="1">
      <c r="A1" s="15" t="s">
        <v>129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 thickBot="1">
      <c r="A3" s="14"/>
      <c r="B3" s="14"/>
      <c r="C3" s="14"/>
      <c r="D3" s="17"/>
      <c r="E3" s="18" t="s">
        <v>1</v>
      </c>
      <c r="F3" s="19"/>
      <c r="G3" s="108">
        <v>70000</v>
      </c>
      <c r="H3" s="20"/>
      <c r="I3" s="20"/>
      <c r="J3" s="17"/>
      <c r="K3" s="17"/>
      <c r="L3" s="17"/>
      <c r="M3" s="17"/>
      <c r="N3" s="17"/>
      <c r="O3" s="17"/>
      <c r="P3" s="17"/>
      <c r="Q3" s="17"/>
    </row>
    <row r="4" spans="1:17" ht="15" customHeight="1">
      <c r="A4" s="14"/>
      <c r="B4" s="14"/>
      <c r="C4" s="14"/>
      <c r="D4" s="17"/>
      <c r="E4" s="21" t="s">
        <v>52</v>
      </c>
      <c r="F4" s="22"/>
      <c r="G4" s="124">
        <v>63009.5</v>
      </c>
      <c r="H4" s="20"/>
      <c r="I4" s="20"/>
      <c r="J4" s="17"/>
      <c r="K4" s="17"/>
      <c r="L4" s="17"/>
      <c r="M4" s="17"/>
      <c r="N4" s="17"/>
      <c r="O4" s="17"/>
      <c r="P4" s="17"/>
      <c r="Q4" s="17"/>
    </row>
    <row r="5" spans="1:17" ht="15" customHeight="1">
      <c r="A5" s="14"/>
      <c r="B5" s="14"/>
      <c r="C5" s="14"/>
      <c r="D5" s="17"/>
      <c r="E5" s="220" t="s">
        <v>132</v>
      </c>
      <c r="F5" s="13"/>
      <c r="G5" s="221">
        <v>20000</v>
      </c>
      <c r="H5" s="20"/>
      <c r="I5" s="20"/>
      <c r="J5" s="17"/>
      <c r="K5" s="17"/>
      <c r="L5" s="17"/>
      <c r="M5" s="17"/>
      <c r="N5" s="17"/>
      <c r="O5" s="17"/>
      <c r="P5" s="17"/>
      <c r="Q5" s="17"/>
    </row>
    <row r="6" spans="1:17" ht="15" customHeight="1" thickBot="1">
      <c r="A6" s="14"/>
      <c r="B6" s="14"/>
      <c r="C6" s="14"/>
      <c r="D6" s="17"/>
      <c r="E6" s="27" t="s">
        <v>21</v>
      </c>
      <c r="F6" s="28"/>
      <c r="G6" s="119">
        <f>SUM(G3:G5)</f>
        <v>153009.5</v>
      </c>
      <c r="H6" s="20"/>
      <c r="I6" s="20"/>
      <c r="J6" s="17"/>
      <c r="K6" s="17"/>
      <c r="L6" s="17"/>
      <c r="M6" s="17"/>
      <c r="N6" s="17"/>
      <c r="O6" s="17"/>
      <c r="P6" s="17"/>
      <c r="Q6" s="17"/>
    </row>
    <row r="7" spans="1:17" ht="15" customHeight="1">
      <c r="A7" s="41" t="s">
        <v>51</v>
      </c>
      <c r="B7" s="17"/>
      <c r="C7" s="17"/>
      <c r="D7" s="17"/>
      <c r="E7" s="109"/>
      <c r="F7" s="109"/>
      <c r="G7" s="110"/>
      <c r="H7" s="20"/>
      <c r="I7" s="20"/>
      <c r="J7" s="17"/>
      <c r="K7" s="17"/>
      <c r="L7" s="17"/>
      <c r="M7" s="17"/>
      <c r="N7" s="17"/>
      <c r="O7" s="17"/>
      <c r="P7" s="17"/>
      <c r="Q7" s="17"/>
    </row>
    <row r="8" spans="1:17" ht="15" customHeight="1" thickBot="1">
      <c r="A8" s="17"/>
      <c r="B8" s="17"/>
      <c r="C8" s="17"/>
      <c r="D8" s="17"/>
      <c r="E8" s="17"/>
      <c r="F8" s="17"/>
      <c r="G8" s="24"/>
      <c r="H8" s="20"/>
      <c r="I8" s="20"/>
      <c r="J8" s="17"/>
      <c r="K8" s="17"/>
      <c r="L8" s="17"/>
      <c r="M8" s="17"/>
      <c r="N8" s="17"/>
      <c r="O8" s="17"/>
      <c r="P8" s="17"/>
      <c r="Q8" s="17"/>
    </row>
    <row r="9" spans="1:17" ht="15" customHeight="1" thickBot="1">
      <c r="A9" s="23" t="s">
        <v>0</v>
      </c>
      <c r="B9" s="25"/>
      <c r="C9" s="25"/>
      <c r="D9" s="25"/>
      <c r="E9" s="25"/>
      <c r="F9" s="25"/>
      <c r="G9" s="50">
        <v>70000</v>
      </c>
      <c r="H9" s="118" t="s">
        <v>22</v>
      </c>
      <c r="I9" s="132" t="s">
        <v>23</v>
      </c>
      <c r="J9" s="13"/>
      <c r="K9" s="13"/>
      <c r="L9" s="13"/>
      <c r="M9" s="13"/>
      <c r="N9" s="13"/>
      <c r="O9" s="13"/>
      <c r="P9" s="17"/>
      <c r="Q9" s="17"/>
    </row>
    <row r="10" spans="1:17" ht="15" customHeight="1">
      <c r="A10" s="21" t="s">
        <v>2</v>
      </c>
      <c r="B10" s="22"/>
      <c r="C10" s="22"/>
      <c r="D10" s="22"/>
      <c r="E10" s="22" t="s">
        <v>53</v>
      </c>
      <c r="F10" s="120"/>
      <c r="G10" s="121">
        <v>-61000</v>
      </c>
      <c r="H10" s="20"/>
      <c r="I10" s="20"/>
      <c r="J10" s="13"/>
      <c r="K10" s="13"/>
      <c r="L10" s="13"/>
      <c r="M10" s="13"/>
      <c r="N10" s="13"/>
      <c r="O10" s="13"/>
      <c r="P10" s="17"/>
      <c r="Q10" s="17"/>
    </row>
    <row r="11" spans="1:17" ht="15" customHeight="1">
      <c r="A11" s="161" t="s">
        <v>54</v>
      </c>
      <c r="B11" s="127"/>
      <c r="C11" s="127"/>
      <c r="D11" s="127"/>
      <c r="E11" s="127"/>
      <c r="F11" s="128"/>
      <c r="G11" s="129">
        <v>63009.5</v>
      </c>
      <c r="H11" s="20"/>
      <c r="I11" s="20"/>
      <c r="J11" s="13"/>
      <c r="K11" s="13"/>
      <c r="L11" s="13"/>
      <c r="M11" s="13"/>
      <c r="N11" s="13"/>
      <c r="O11" s="13"/>
      <c r="P11" s="17"/>
      <c r="Q11" s="17"/>
    </row>
    <row r="12" spans="1:17" ht="15" customHeight="1">
      <c r="A12" s="161" t="s">
        <v>55</v>
      </c>
      <c r="B12" s="127"/>
      <c r="C12" s="127"/>
      <c r="D12" s="127"/>
      <c r="E12" s="127"/>
      <c r="F12" s="128"/>
      <c r="G12" s="129">
        <v>-63009.5</v>
      </c>
      <c r="H12" s="20"/>
      <c r="I12" s="20"/>
      <c r="J12" s="13"/>
      <c r="K12" s="13"/>
      <c r="L12" s="13"/>
      <c r="M12" s="13"/>
      <c r="N12" s="13"/>
      <c r="O12" s="13"/>
      <c r="P12" s="17"/>
      <c r="Q12" s="17"/>
    </row>
    <row r="13" spans="1:17" ht="15" customHeight="1">
      <c r="A13" s="161" t="s">
        <v>128</v>
      </c>
      <c r="B13" s="127"/>
      <c r="C13" s="127"/>
      <c r="D13" s="127"/>
      <c r="E13" s="127"/>
      <c r="F13" s="128"/>
      <c r="G13" s="129">
        <v>-166.2</v>
      </c>
      <c r="H13" s="20"/>
      <c r="I13" s="20"/>
      <c r="J13" s="13"/>
      <c r="K13" s="13"/>
      <c r="L13" s="13"/>
      <c r="M13" s="13"/>
      <c r="N13" s="13"/>
      <c r="O13" s="13"/>
      <c r="P13" s="17"/>
      <c r="Q13" s="17"/>
    </row>
    <row r="14" spans="1:17" ht="15" customHeight="1">
      <c r="A14" s="161" t="s">
        <v>130</v>
      </c>
      <c r="B14" s="127"/>
      <c r="C14" s="127"/>
      <c r="D14" s="127"/>
      <c r="E14" s="127"/>
      <c r="F14" s="128"/>
      <c r="G14" s="129">
        <v>20000</v>
      </c>
      <c r="H14" s="20"/>
      <c r="I14" s="20"/>
      <c r="J14" s="13"/>
      <c r="K14" s="13"/>
      <c r="L14" s="13"/>
      <c r="M14" s="13"/>
      <c r="N14" s="13"/>
      <c r="O14" s="13"/>
      <c r="P14" s="17"/>
      <c r="Q14" s="17"/>
    </row>
    <row r="15" spans="1:17" ht="15" customHeight="1">
      <c r="A15" s="161" t="s">
        <v>131</v>
      </c>
      <c r="B15" s="127"/>
      <c r="C15" s="127"/>
      <c r="D15" s="127"/>
      <c r="E15" s="127"/>
      <c r="F15" s="128"/>
      <c r="G15" s="129">
        <v>-20000</v>
      </c>
      <c r="H15" s="20"/>
      <c r="I15" s="20"/>
      <c r="J15" s="13"/>
      <c r="K15" s="13"/>
      <c r="L15" s="13"/>
      <c r="M15" s="13"/>
      <c r="N15" s="13"/>
      <c r="O15" s="13"/>
      <c r="P15" s="17"/>
      <c r="Q15" s="17"/>
    </row>
    <row r="16" spans="1:17" ht="15" customHeight="1">
      <c r="A16" s="161" t="s">
        <v>159</v>
      </c>
      <c r="B16" s="127"/>
      <c r="C16" s="127"/>
      <c r="D16" s="127"/>
      <c r="E16" s="127"/>
      <c r="F16" s="128"/>
      <c r="G16" s="129">
        <v>-3566.8</v>
      </c>
      <c r="H16" s="20"/>
      <c r="I16" s="20"/>
      <c r="J16" s="13"/>
      <c r="K16" s="13"/>
      <c r="L16" s="13"/>
      <c r="M16" s="13"/>
      <c r="N16" s="13"/>
      <c r="O16" s="13"/>
      <c r="P16" s="17"/>
      <c r="Q16" s="17"/>
    </row>
    <row r="17" spans="1:17" ht="15" customHeight="1">
      <c r="A17" s="161" t="s">
        <v>160</v>
      </c>
      <c r="B17" s="127"/>
      <c r="C17" s="127"/>
      <c r="D17" s="127"/>
      <c r="E17" s="127"/>
      <c r="F17" s="128"/>
      <c r="G17" s="129">
        <v>-5225.5</v>
      </c>
      <c r="H17" s="20"/>
      <c r="I17" s="20"/>
      <c r="J17" s="13"/>
      <c r="K17" s="13"/>
      <c r="L17" s="13"/>
      <c r="M17" s="13"/>
      <c r="N17" s="13"/>
      <c r="O17" s="13"/>
      <c r="P17" s="17"/>
      <c r="Q17" s="17"/>
    </row>
    <row r="18" spans="1:17" ht="15" customHeight="1">
      <c r="A18" s="130" t="s">
        <v>3</v>
      </c>
      <c r="B18" s="122"/>
      <c r="C18" s="122"/>
      <c r="D18" s="122"/>
      <c r="E18" s="122"/>
      <c r="F18" s="123"/>
      <c r="G18" s="131">
        <v>41.5</v>
      </c>
      <c r="H18" s="133">
        <f>G9+G11+G14</f>
        <v>153009.5</v>
      </c>
      <c r="I18" s="20"/>
      <c r="J18" s="13"/>
      <c r="K18" s="13"/>
      <c r="L18" s="13"/>
      <c r="M18" s="13"/>
      <c r="N18" s="13"/>
      <c r="O18" s="13"/>
      <c r="P18" s="17"/>
      <c r="Q18" s="17"/>
    </row>
    <row r="19" spans="1:17" ht="15" customHeight="1">
      <c r="A19" s="146"/>
      <c r="B19" s="147"/>
      <c r="C19" s="147"/>
      <c r="D19" s="147"/>
      <c r="E19" s="147"/>
      <c r="F19" s="148"/>
      <c r="G19" s="149"/>
      <c r="H19" s="133"/>
      <c r="I19" s="20"/>
      <c r="J19" s="13"/>
      <c r="K19" s="13"/>
      <c r="L19" s="13"/>
      <c r="M19" s="13"/>
      <c r="N19" s="13"/>
      <c r="O19" s="13"/>
      <c r="P19" s="17"/>
      <c r="Q19" s="17"/>
    </row>
    <row r="20" spans="1:17" ht="15" customHeight="1" thickBot="1">
      <c r="A20" s="27" t="s">
        <v>3</v>
      </c>
      <c r="B20" s="28"/>
      <c r="C20" s="28"/>
      <c r="D20" s="28"/>
      <c r="E20" s="28"/>
      <c r="F20" s="29"/>
      <c r="G20" s="114">
        <f>SUM(G18)</f>
        <v>41.5</v>
      </c>
      <c r="H20" s="133">
        <f>G9+G11+G14</f>
        <v>153009.5</v>
      </c>
      <c r="I20" s="118">
        <f>H18+G10+G12+G13+G15+G16+G17</f>
        <v>41.49999999999909</v>
      </c>
      <c r="J20" s="13"/>
      <c r="K20" s="13"/>
      <c r="L20" s="13"/>
      <c r="M20" s="13"/>
      <c r="N20" s="13"/>
      <c r="O20" s="13"/>
      <c r="P20" s="17"/>
      <c r="Q20" s="17"/>
    </row>
    <row r="21" spans="1:17" ht="15" customHeight="1">
      <c r="A21" s="39"/>
      <c r="B21" s="13"/>
      <c r="C21" s="13"/>
      <c r="D21" s="13"/>
      <c r="E21" s="13"/>
      <c r="F21" s="13"/>
      <c r="G21" s="110"/>
      <c r="H21" s="20"/>
      <c r="I21" s="118"/>
      <c r="J21" s="13"/>
      <c r="K21" s="13"/>
      <c r="L21" s="13"/>
      <c r="M21" s="13"/>
      <c r="N21" s="13"/>
      <c r="O21" s="13"/>
      <c r="P21" s="17"/>
      <c r="Q21" s="17"/>
    </row>
    <row r="22" spans="1:17" ht="12" customHeight="1" thickBot="1">
      <c r="A22" s="13"/>
      <c r="B22" s="13"/>
      <c r="C22" s="13"/>
      <c r="D22" s="13"/>
      <c r="E22" s="13"/>
      <c r="F22" s="13"/>
      <c r="G22" s="26"/>
      <c r="H22" s="20" t="s">
        <v>20</v>
      </c>
      <c r="I22" s="20"/>
      <c r="J22" s="17"/>
      <c r="K22" s="17"/>
      <c r="L22" s="17"/>
      <c r="M22" s="17"/>
      <c r="N22" s="17"/>
      <c r="O22" s="17"/>
      <c r="P22" s="17"/>
      <c r="Q22" s="17"/>
    </row>
    <row r="23" spans="1:21" ht="57.75" customHeight="1" thickBot="1">
      <c r="A23" s="13"/>
      <c r="B23" s="13"/>
      <c r="C23" s="13"/>
      <c r="D23" s="13"/>
      <c r="E23" s="13"/>
      <c r="F23" s="13"/>
      <c r="G23" s="26"/>
      <c r="H23" s="238" t="s">
        <v>143</v>
      </c>
      <c r="I23" s="239"/>
      <c r="J23" s="240"/>
      <c r="K23" s="240"/>
      <c r="L23" s="240"/>
      <c r="M23" s="241"/>
      <c r="N23" s="238" t="s">
        <v>164</v>
      </c>
      <c r="O23" s="240"/>
      <c r="P23" s="240"/>
      <c r="Q23" s="240"/>
      <c r="R23" s="242"/>
      <c r="S23" s="242"/>
      <c r="T23" s="243"/>
      <c r="U23" s="244"/>
    </row>
    <row r="24" spans="1:23" ht="107.25" customHeight="1" thickBot="1">
      <c r="A24" s="3" t="s">
        <v>14</v>
      </c>
      <c r="B24" s="4" t="s">
        <v>4</v>
      </c>
      <c r="C24" s="11" t="s">
        <v>5</v>
      </c>
      <c r="D24" s="5" t="s">
        <v>6</v>
      </c>
      <c r="E24" s="5" t="s">
        <v>7</v>
      </c>
      <c r="F24" s="5" t="s">
        <v>12</v>
      </c>
      <c r="G24" s="66" t="s">
        <v>58</v>
      </c>
      <c r="H24" s="151" t="s">
        <v>59</v>
      </c>
      <c r="I24" s="66" t="s">
        <v>11</v>
      </c>
      <c r="J24" s="151" t="s">
        <v>123</v>
      </c>
      <c r="K24" s="6" t="s">
        <v>11</v>
      </c>
      <c r="L24" s="151" t="s">
        <v>140</v>
      </c>
      <c r="M24" s="6" t="s">
        <v>11</v>
      </c>
      <c r="N24" s="65" t="s">
        <v>141</v>
      </c>
      <c r="O24" s="6" t="s">
        <v>11</v>
      </c>
      <c r="P24" s="65" t="s">
        <v>142</v>
      </c>
      <c r="Q24" s="6" t="s">
        <v>11</v>
      </c>
      <c r="R24" s="65" t="s">
        <v>144</v>
      </c>
      <c r="S24" s="6" t="s">
        <v>11</v>
      </c>
      <c r="T24" s="65" t="s">
        <v>161</v>
      </c>
      <c r="U24" s="6" t="s">
        <v>11</v>
      </c>
      <c r="W24" s="2"/>
    </row>
    <row r="25" spans="1:21" ht="14.25" customHeight="1">
      <c r="A25" s="89">
        <v>92</v>
      </c>
      <c r="B25" s="90">
        <v>3522</v>
      </c>
      <c r="C25" s="82"/>
      <c r="D25" s="67"/>
      <c r="E25" s="83" t="s">
        <v>29</v>
      </c>
      <c r="F25" s="84"/>
      <c r="G25" s="111">
        <f>SUM(G33+G34+G36)</f>
        <v>0</v>
      </c>
      <c r="H25" s="54"/>
      <c r="I25" s="111">
        <f>SUM(I33+I34+I36)</f>
        <v>1445</v>
      </c>
      <c r="J25" s="54"/>
      <c r="K25" s="111">
        <f>SUM(K33+K34+K36)</f>
        <v>1445</v>
      </c>
      <c r="L25" s="54"/>
      <c r="M25" s="111">
        <f>SUM(M33+M34+M36+M35)</f>
        <v>1850</v>
      </c>
      <c r="N25" s="54"/>
      <c r="O25" s="111">
        <f>SUM(O33+O34+O35+O36)</f>
        <v>1850</v>
      </c>
      <c r="P25" s="152"/>
      <c r="Q25" s="227">
        <f>SUM(Q33+Q34+Q35+Q36)</f>
        <v>1850</v>
      </c>
      <c r="R25" s="152"/>
      <c r="S25" s="227">
        <f>SUM(S33+S34+S35+S36)</f>
        <v>1850</v>
      </c>
      <c r="T25" s="152"/>
      <c r="U25" s="227">
        <f>SUM(U33+U34+U35+U36)</f>
        <v>1850</v>
      </c>
    </row>
    <row r="26" spans="1:21" ht="14.25" customHeight="1">
      <c r="A26" s="73"/>
      <c r="B26" s="64"/>
      <c r="C26" s="64">
        <v>5171</v>
      </c>
      <c r="D26" s="30" t="s">
        <v>56</v>
      </c>
      <c r="E26" s="30" t="s">
        <v>57</v>
      </c>
      <c r="F26" s="75"/>
      <c r="G26" s="117">
        <v>0</v>
      </c>
      <c r="H26" s="52">
        <v>40</v>
      </c>
      <c r="I26" s="117">
        <f>G26+H26</f>
        <v>40</v>
      </c>
      <c r="J26" s="52"/>
      <c r="K26" s="117">
        <f>I26+J26</f>
        <v>40</v>
      </c>
      <c r="L26" s="52"/>
      <c r="M26" s="117">
        <f aca="true" t="shared" si="0" ref="M26:M32">K26+L26</f>
        <v>40</v>
      </c>
      <c r="N26" s="52"/>
      <c r="O26" s="117">
        <f>K26+N26</f>
        <v>40</v>
      </c>
      <c r="P26" s="52"/>
      <c r="Q26" s="117">
        <f>O26+P26</f>
        <v>40</v>
      </c>
      <c r="R26" s="52"/>
      <c r="S26" s="117">
        <f aca="true" t="shared" si="1" ref="S26:S31">Q26+R26</f>
        <v>40</v>
      </c>
      <c r="T26" s="52"/>
      <c r="U26" s="117">
        <f aca="true" t="shared" si="2" ref="U26:U31">S26+T26</f>
        <v>40</v>
      </c>
    </row>
    <row r="27" spans="1:21" ht="14.25" customHeight="1">
      <c r="A27" s="73"/>
      <c r="B27" s="64"/>
      <c r="C27" s="64">
        <v>5171</v>
      </c>
      <c r="D27" s="30" t="s">
        <v>60</v>
      </c>
      <c r="E27" s="30" t="s">
        <v>61</v>
      </c>
      <c r="F27" s="75"/>
      <c r="G27" s="117">
        <v>0</v>
      </c>
      <c r="H27" s="52">
        <v>560</v>
      </c>
      <c r="I27" s="117">
        <f>G27+H27</f>
        <v>560</v>
      </c>
      <c r="J27" s="126"/>
      <c r="K27" s="117">
        <f>I27+J27</f>
        <v>560</v>
      </c>
      <c r="L27" s="126"/>
      <c r="M27" s="117">
        <f t="shared" si="0"/>
        <v>560</v>
      </c>
      <c r="N27" s="126"/>
      <c r="O27" s="117">
        <f>K27+N27</f>
        <v>560</v>
      </c>
      <c r="P27" s="126"/>
      <c r="Q27" s="117">
        <f>O27+P27</f>
        <v>560</v>
      </c>
      <c r="R27" s="52">
        <v>-560</v>
      </c>
      <c r="S27" s="117">
        <f t="shared" si="1"/>
        <v>0</v>
      </c>
      <c r="T27" s="52"/>
      <c r="U27" s="117">
        <f t="shared" si="2"/>
        <v>0</v>
      </c>
    </row>
    <row r="28" spans="1:21" ht="14.25" customHeight="1">
      <c r="A28" s="85"/>
      <c r="B28" s="93"/>
      <c r="C28" s="93">
        <v>5171</v>
      </c>
      <c r="D28" s="37" t="s">
        <v>62</v>
      </c>
      <c r="E28" s="30" t="s">
        <v>63</v>
      </c>
      <c r="F28" s="70"/>
      <c r="G28" s="159">
        <v>0</v>
      </c>
      <c r="H28" s="51">
        <v>545</v>
      </c>
      <c r="I28" s="117">
        <f>G28+H28</f>
        <v>545</v>
      </c>
      <c r="J28" s="125"/>
      <c r="K28" s="117">
        <f>I28+J28</f>
        <v>545</v>
      </c>
      <c r="L28" s="125"/>
      <c r="M28" s="117">
        <f t="shared" si="0"/>
        <v>545</v>
      </c>
      <c r="N28" s="125"/>
      <c r="O28" s="117">
        <f>K28+N28</f>
        <v>545</v>
      </c>
      <c r="P28" s="125"/>
      <c r="Q28" s="117">
        <f>O28+P28</f>
        <v>545</v>
      </c>
      <c r="R28" s="51">
        <v>-545</v>
      </c>
      <c r="S28" s="117">
        <f t="shared" si="1"/>
        <v>0</v>
      </c>
      <c r="T28" s="51"/>
      <c r="U28" s="117">
        <f t="shared" si="2"/>
        <v>0</v>
      </c>
    </row>
    <row r="29" spans="1:21" ht="14.25" customHeight="1">
      <c r="A29" s="85"/>
      <c r="B29" s="93"/>
      <c r="C29" s="93">
        <v>5171</v>
      </c>
      <c r="D29" s="37" t="s">
        <v>62</v>
      </c>
      <c r="E29" s="30" t="s">
        <v>150</v>
      </c>
      <c r="F29" s="70"/>
      <c r="G29" s="159">
        <v>0</v>
      </c>
      <c r="H29" s="51"/>
      <c r="I29" s="117">
        <v>0</v>
      </c>
      <c r="J29" s="125"/>
      <c r="K29" s="117">
        <v>0</v>
      </c>
      <c r="L29" s="125"/>
      <c r="M29" s="117">
        <v>0</v>
      </c>
      <c r="N29" s="125"/>
      <c r="O29" s="117">
        <v>0</v>
      </c>
      <c r="P29" s="125"/>
      <c r="Q29" s="117">
        <v>0</v>
      </c>
      <c r="R29" s="51">
        <v>1105</v>
      </c>
      <c r="S29" s="117">
        <f t="shared" si="1"/>
        <v>1105</v>
      </c>
      <c r="T29" s="51"/>
      <c r="U29" s="117">
        <f t="shared" si="2"/>
        <v>1105</v>
      </c>
    </row>
    <row r="30" spans="1:21" ht="14.25" customHeight="1">
      <c r="A30" s="85"/>
      <c r="B30" s="93"/>
      <c r="C30" s="93">
        <v>5171</v>
      </c>
      <c r="D30" s="37" t="s">
        <v>64</v>
      </c>
      <c r="E30" s="30" t="s">
        <v>65</v>
      </c>
      <c r="F30" s="70"/>
      <c r="G30" s="159">
        <v>0</v>
      </c>
      <c r="H30" s="51">
        <v>150</v>
      </c>
      <c r="I30" s="117">
        <f>G30+H30</f>
        <v>150</v>
      </c>
      <c r="J30" s="125"/>
      <c r="K30" s="117">
        <f>I30+J30</f>
        <v>150</v>
      </c>
      <c r="L30" s="125"/>
      <c r="M30" s="117">
        <f t="shared" si="0"/>
        <v>150</v>
      </c>
      <c r="N30" s="125"/>
      <c r="O30" s="117">
        <f>K30+N30</f>
        <v>150</v>
      </c>
      <c r="P30" s="125"/>
      <c r="Q30" s="117">
        <f>O30+P30</f>
        <v>150</v>
      </c>
      <c r="R30" s="125"/>
      <c r="S30" s="117">
        <f t="shared" si="1"/>
        <v>150</v>
      </c>
      <c r="T30" s="125"/>
      <c r="U30" s="117">
        <f t="shared" si="2"/>
        <v>150</v>
      </c>
    </row>
    <row r="31" spans="1:21" ht="14.25" customHeight="1">
      <c r="A31" s="85"/>
      <c r="B31" s="93"/>
      <c r="C31" s="93">
        <v>5171</v>
      </c>
      <c r="D31" s="37" t="s">
        <v>66</v>
      </c>
      <c r="E31" s="30" t="s">
        <v>67</v>
      </c>
      <c r="F31" s="70"/>
      <c r="G31" s="159">
        <v>0</v>
      </c>
      <c r="H31" s="51">
        <v>150</v>
      </c>
      <c r="I31" s="117">
        <f>G31+H31</f>
        <v>150</v>
      </c>
      <c r="J31" s="125"/>
      <c r="K31" s="117">
        <f>I31+J31</f>
        <v>150</v>
      </c>
      <c r="L31" s="125"/>
      <c r="M31" s="117">
        <f t="shared" si="0"/>
        <v>150</v>
      </c>
      <c r="N31" s="125"/>
      <c r="O31" s="117">
        <f>K31+N31</f>
        <v>150</v>
      </c>
      <c r="P31" s="125"/>
      <c r="Q31" s="117">
        <f>O31+P31</f>
        <v>150</v>
      </c>
      <c r="R31" s="125"/>
      <c r="S31" s="117">
        <f t="shared" si="1"/>
        <v>150</v>
      </c>
      <c r="T31" s="125"/>
      <c r="U31" s="117">
        <f t="shared" si="2"/>
        <v>150</v>
      </c>
    </row>
    <row r="32" spans="1:21" ht="14.25" customHeight="1">
      <c r="A32" s="85"/>
      <c r="B32" s="93"/>
      <c r="C32" s="93">
        <v>5213</v>
      </c>
      <c r="D32" s="37" t="s">
        <v>134</v>
      </c>
      <c r="E32" s="30" t="s">
        <v>135</v>
      </c>
      <c r="F32" s="70"/>
      <c r="G32" s="159">
        <v>0</v>
      </c>
      <c r="H32" s="51"/>
      <c r="I32" s="159">
        <v>0</v>
      </c>
      <c r="J32" s="125"/>
      <c r="K32" s="159">
        <v>0</v>
      </c>
      <c r="L32" s="51">
        <v>405</v>
      </c>
      <c r="M32" s="159">
        <f t="shared" si="0"/>
        <v>405</v>
      </c>
      <c r="N32" s="51"/>
      <c r="O32" s="159">
        <f>M32+N32</f>
        <v>405</v>
      </c>
      <c r="P32" s="125"/>
      <c r="Q32" s="159">
        <f>SUM(O32:P32)</f>
        <v>405</v>
      </c>
      <c r="R32" s="125"/>
      <c r="S32" s="159">
        <f>SUM(Q32:R32)</f>
        <v>405</v>
      </c>
      <c r="T32" s="125"/>
      <c r="U32" s="159">
        <f>SUM(S32:T32)</f>
        <v>405</v>
      </c>
    </row>
    <row r="33" spans="1:21" ht="14.25" customHeight="1">
      <c r="A33" s="85"/>
      <c r="B33" s="93"/>
      <c r="C33" s="86">
        <v>6121</v>
      </c>
      <c r="D33" s="37"/>
      <c r="E33" s="35" t="s">
        <v>28</v>
      </c>
      <c r="F33" s="70"/>
      <c r="G33" s="116">
        <v>0</v>
      </c>
      <c r="H33" s="190"/>
      <c r="I33" s="116">
        <v>0</v>
      </c>
      <c r="J33" s="51"/>
      <c r="K33" s="116">
        <v>0</v>
      </c>
      <c r="L33" s="51"/>
      <c r="M33" s="116">
        <v>0</v>
      </c>
      <c r="N33" s="51"/>
      <c r="O33" s="116">
        <v>0</v>
      </c>
      <c r="P33" s="51"/>
      <c r="Q33" s="116">
        <v>0</v>
      </c>
      <c r="R33" s="51"/>
      <c r="S33" s="116">
        <v>0</v>
      </c>
      <c r="T33" s="51"/>
      <c r="U33" s="116">
        <v>0</v>
      </c>
    </row>
    <row r="34" spans="1:21" ht="14.25" customHeight="1">
      <c r="A34" s="85"/>
      <c r="B34" s="93"/>
      <c r="C34" s="86">
        <v>6313</v>
      </c>
      <c r="D34" s="37"/>
      <c r="E34" s="32" t="s">
        <v>33</v>
      </c>
      <c r="F34" s="70"/>
      <c r="G34" s="193">
        <v>0</v>
      </c>
      <c r="H34" s="191"/>
      <c r="I34" s="193">
        <v>0</v>
      </c>
      <c r="J34" s="51"/>
      <c r="K34" s="193">
        <v>0</v>
      </c>
      <c r="L34" s="51"/>
      <c r="M34" s="193">
        <v>0</v>
      </c>
      <c r="N34" s="51"/>
      <c r="O34" s="193">
        <v>0</v>
      </c>
      <c r="P34" s="51"/>
      <c r="Q34" s="228">
        <v>0</v>
      </c>
      <c r="R34" s="51"/>
      <c r="S34" s="228">
        <v>0</v>
      </c>
      <c r="T34" s="51"/>
      <c r="U34" s="228">
        <v>0</v>
      </c>
    </row>
    <row r="35" spans="1:21" ht="14.25" customHeight="1">
      <c r="A35" s="85"/>
      <c r="B35" s="93"/>
      <c r="C35" s="86">
        <v>5213</v>
      </c>
      <c r="D35" s="37"/>
      <c r="E35" s="32" t="s">
        <v>133</v>
      </c>
      <c r="F35" s="70"/>
      <c r="G35" s="207">
        <v>0</v>
      </c>
      <c r="H35" s="191"/>
      <c r="I35" s="207">
        <v>0</v>
      </c>
      <c r="J35" s="51"/>
      <c r="K35" s="207">
        <v>0</v>
      </c>
      <c r="L35" s="208">
        <v>405</v>
      </c>
      <c r="M35" s="207">
        <f>L35+K35</f>
        <v>405</v>
      </c>
      <c r="N35" s="190"/>
      <c r="O35" s="207">
        <f>M35+N35</f>
        <v>405</v>
      </c>
      <c r="P35" s="51"/>
      <c r="Q35" s="207">
        <f>SUM(O35:P35)</f>
        <v>405</v>
      </c>
      <c r="R35" s="51"/>
      <c r="S35" s="207">
        <f>SUM(Q35:R35)</f>
        <v>405</v>
      </c>
      <c r="T35" s="51"/>
      <c r="U35" s="207">
        <f>SUM(S35:T35)</f>
        <v>405</v>
      </c>
    </row>
    <row r="36" spans="1:21" ht="14.25" customHeight="1" thickBot="1">
      <c r="A36" s="85"/>
      <c r="B36" s="93"/>
      <c r="C36" s="86">
        <v>5171</v>
      </c>
      <c r="D36" s="37"/>
      <c r="E36" s="32" t="s">
        <v>34</v>
      </c>
      <c r="F36" s="70"/>
      <c r="G36" s="222">
        <v>0</v>
      </c>
      <c r="H36" s="192">
        <f>SUM(H26:H31)</f>
        <v>1445</v>
      </c>
      <c r="I36" s="115">
        <f>G36+H36</f>
        <v>1445</v>
      </c>
      <c r="J36" s="51"/>
      <c r="K36" s="115">
        <f>I36+J36</f>
        <v>1445</v>
      </c>
      <c r="L36" s="51"/>
      <c r="M36" s="115">
        <f>K36+L36</f>
        <v>1445</v>
      </c>
      <c r="N36" s="51"/>
      <c r="O36" s="115">
        <f>K36+N36</f>
        <v>1445</v>
      </c>
      <c r="P36" s="51"/>
      <c r="Q36" s="115">
        <f>O36+P36</f>
        <v>1445</v>
      </c>
      <c r="R36" s="51"/>
      <c r="S36" s="115">
        <f>Q36+R36</f>
        <v>1445</v>
      </c>
      <c r="T36" s="51"/>
      <c r="U36" s="115">
        <f>S36+T36</f>
        <v>1445</v>
      </c>
    </row>
    <row r="37" spans="1:21" ht="14.25" customHeight="1">
      <c r="A37" s="89">
        <v>93</v>
      </c>
      <c r="B37" s="90">
        <v>3522</v>
      </c>
      <c r="C37" s="90"/>
      <c r="D37" s="36"/>
      <c r="E37" s="91" t="s">
        <v>30</v>
      </c>
      <c r="F37" s="92"/>
      <c r="G37" s="113">
        <f>SUM(G53+G51+G50)</f>
        <v>51000</v>
      </c>
      <c r="H37" s="54"/>
      <c r="I37" s="113">
        <f>SUM(I53+I51+I50)</f>
        <v>104640.5</v>
      </c>
      <c r="J37" s="54"/>
      <c r="K37" s="113">
        <f>SUM(K53+K51+K50)</f>
        <v>104640.5</v>
      </c>
      <c r="L37" s="54"/>
      <c r="M37" s="113">
        <f>SUM(M53+M51+M50)</f>
        <v>121735.5</v>
      </c>
      <c r="N37" s="54"/>
      <c r="O37" s="113">
        <f>SUM(O53+O51+O50)</f>
        <v>121735.5</v>
      </c>
      <c r="P37" s="54"/>
      <c r="Q37" s="229">
        <f>SUM(Q53+Q51+Q50)</f>
        <v>121735.5</v>
      </c>
      <c r="R37" s="54"/>
      <c r="S37" s="229">
        <f>SUM(S53+S51+S50+S52)</f>
        <v>123338.9</v>
      </c>
      <c r="T37" s="54"/>
      <c r="U37" s="229">
        <f>SUM(U53+U51+U50+U52)</f>
        <v>123338.9</v>
      </c>
    </row>
    <row r="38" spans="1:21" ht="14.25" customHeight="1">
      <c r="A38" s="73"/>
      <c r="B38" s="64"/>
      <c r="C38" s="64">
        <v>6121</v>
      </c>
      <c r="D38" s="37" t="s">
        <v>31</v>
      </c>
      <c r="E38" s="102" t="s">
        <v>32</v>
      </c>
      <c r="F38" s="74"/>
      <c r="G38" s="75">
        <v>0</v>
      </c>
      <c r="H38" s="53">
        <v>30354.8</v>
      </c>
      <c r="I38" s="75">
        <f>G38+H38</f>
        <v>30354.8</v>
      </c>
      <c r="J38" s="53"/>
      <c r="K38" s="75">
        <f>I38+J38</f>
        <v>30354.8</v>
      </c>
      <c r="L38" s="53"/>
      <c r="M38" s="75">
        <f aca="true" t="shared" si="3" ref="M38:M53">K38+L38</f>
        <v>30354.8</v>
      </c>
      <c r="N38" s="53"/>
      <c r="O38" s="75">
        <f>K38+N38</f>
        <v>30354.8</v>
      </c>
      <c r="P38" s="53"/>
      <c r="Q38" s="117">
        <f>O38+P38</f>
        <v>30354.8</v>
      </c>
      <c r="R38" s="53"/>
      <c r="S38" s="117">
        <f aca="true" t="shared" si="4" ref="S38:S44">Q38+R38</f>
        <v>30354.8</v>
      </c>
      <c r="T38" s="53"/>
      <c r="U38" s="117">
        <f aca="true" t="shared" si="5" ref="U38:U53">S38+T38</f>
        <v>30354.8</v>
      </c>
    </row>
    <row r="39" spans="1:21" ht="14.25" customHeight="1">
      <c r="A39" s="85"/>
      <c r="B39" s="93"/>
      <c r="C39" s="64">
        <v>6121</v>
      </c>
      <c r="D39" s="37" t="s">
        <v>68</v>
      </c>
      <c r="E39" s="102" t="s">
        <v>80</v>
      </c>
      <c r="F39" s="74"/>
      <c r="G39" s="75">
        <v>41000</v>
      </c>
      <c r="H39" s="53"/>
      <c r="I39" s="75">
        <f>G39+H39</f>
        <v>41000</v>
      </c>
      <c r="J39" s="53"/>
      <c r="K39" s="75">
        <f>I39+J39</f>
        <v>41000</v>
      </c>
      <c r="L39" s="53">
        <v>10000</v>
      </c>
      <c r="M39" s="75">
        <f t="shared" si="3"/>
        <v>51000</v>
      </c>
      <c r="N39" s="53"/>
      <c r="O39" s="75">
        <f>M39+N39</f>
        <v>51000</v>
      </c>
      <c r="P39" s="53"/>
      <c r="Q39" s="117">
        <f>O39+P39</f>
        <v>51000</v>
      </c>
      <c r="R39" s="53"/>
      <c r="S39" s="117">
        <f t="shared" si="4"/>
        <v>51000</v>
      </c>
      <c r="T39" s="53"/>
      <c r="U39" s="117">
        <f t="shared" si="5"/>
        <v>51000</v>
      </c>
    </row>
    <row r="40" spans="1:21" ht="14.25" customHeight="1">
      <c r="A40" s="85"/>
      <c r="B40" s="93"/>
      <c r="C40" s="64">
        <v>6121</v>
      </c>
      <c r="D40" s="37" t="s">
        <v>69</v>
      </c>
      <c r="E40" s="102" t="s">
        <v>147</v>
      </c>
      <c r="F40" s="75"/>
      <c r="G40" s="75">
        <v>10000</v>
      </c>
      <c r="H40" s="53">
        <v>15000</v>
      </c>
      <c r="I40" s="75">
        <f aca="true" t="shared" si="6" ref="I40:I49">G40+H40</f>
        <v>25000</v>
      </c>
      <c r="J40" s="53"/>
      <c r="K40" s="75">
        <f>I40+J40</f>
        <v>25000</v>
      </c>
      <c r="L40" s="53"/>
      <c r="M40" s="75">
        <f t="shared" si="3"/>
        <v>25000</v>
      </c>
      <c r="N40" s="53"/>
      <c r="O40" s="75">
        <f>K40+N40</f>
        <v>25000</v>
      </c>
      <c r="P40" s="53"/>
      <c r="Q40" s="117">
        <f aca="true" t="shared" si="7" ref="Q40:Q49">O40+P40</f>
        <v>25000</v>
      </c>
      <c r="R40" s="53">
        <v>-2353.6</v>
      </c>
      <c r="S40" s="117">
        <f t="shared" si="4"/>
        <v>22646.4</v>
      </c>
      <c r="T40" s="53"/>
      <c r="U40" s="117">
        <f t="shared" si="5"/>
        <v>22646.4</v>
      </c>
    </row>
    <row r="41" spans="1:21" ht="14.25" customHeight="1">
      <c r="A41" s="85"/>
      <c r="B41" s="93"/>
      <c r="C41" s="64">
        <v>5213</v>
      </c>
      <c r="D41" s="37" t="s">
        <v>69</v>
      </c>
      <c r="E41" s="102" t="s">
        <v>148</v>
      </c>
      <c r="F41" s="75"/>
      <c r="G41" s="75">
        <v>0</v>
      </c>
      <c r="H41" s="53"/>
      <c r="I41" s="75">
        <v>0</v>
      </c>
      <c r="J41" s="53"/>
      <c r="K41" s="75">
        <v>0</v>
      </c>
      <c r="L41" s="53"/>
      <c r="M41" s="75">
        <v>0</v>
      </c>
      <c r="N41" s="53"/>
      <c r="O41" s="75">
        <v>0</v>
      </c>
      <c r="P41" s="53"/>
      <c r="Q41" s="117">
        <v>0</v>
      </c>
      <c r="R41" s="53">
        <v>1240</v>
      </c>
      <c r="S41" s="117">
        <f t="shared" si="4"/>
        <v>1240</v>
      </c>
      <c r="T41" s="53"/>
      <c r="U41" s="117">
        <f t="shared" si="5"/>
        <v>1240</v>
      </c>
    </row>
    <row r="42" spans="1:21" ht="14.25" customHeight="1">
      <c r="A42" s="85"/>
      <c r="B42" s="93"/>
      <c r="C42" s="64">
        <v>5171</v>
      </c>
      <c r="D42" s="37" t="s">
        <v>145</v>
      </c>
      <c r="E42" s="102" t="s">
        <v>146</v>
      </c>
      <c r="F42" s="75"/>
      <c r="G42" s="75">
        <v>0</v>
      </c>
      <c r="H42" s="53"/>
      <c r="I42" s="75">
        <v>0</v>
      </c>
      <c r="J42" s="53"/>
      <c r="K42" s="75">
        <v>0</v>
      </c>
      <c r="L42" s="53"/>
      <c r="M42" s="75">
        <v>0</v>
      </c>
      <c r="N42" s="53"/>
      <c r="O42" s="75">
        <v>0</v>
      </c>
      <c r="P42" s="53"/>
      <c r="Q42" s="117">
        <v>0</v>
      </c>
      <c r="R42" s="53">
        <v>1472.4</v>
      </c>
      <c r="S42" s="117">
        <f t="shared" si="4"/>
        <v>1472.4</v>
      </c>
      <c r="T42" s="53"/>
      <c r="U42" s="117">
        <f t="shared" si="5"/>
        <v>1472.4</v>
      </c>
    </row>
    <row r="43" spans="1:21" ht="14.25" customHeight="1">
      <c r="A43" s="85"/>
      <c r="B43" s="93"/>
      <c r="C43" s="64">
        <v>6121</v>
      </c>
      <c r="D43" s="37" t="s">
        <v>70</v>
      </c>
      <c r="E43" s="102" t="s">
        <v>149</v>
      </c>
      <c r="F43" s="74"/>
      <c r="G43" s="75">
        <v>0</v>
      </c>
      <c r="H43" s="53">
        <v>2650.2</v>
      </c>
      <c r="I43" s="75">
        <f t="shared" si="6"/>
        <v>2650.2</v>
      </c>
      <c r="J43" s="53"/>
      <c r="K43" s="75">
        <f>I43+J43</f>
        <v>2650.2</v>
      </c>
      <c r="L43" s="53"/>
      <c r="M43" s="75">
        <f t="shared" si="3"/>
        <v>2650.2</v>
      </c>
      <c r="N43" s="53"/>
      <c r="O43" s="75">
        <f>K43+N43</f>
        <v>2650.2</v>
      </c>
      <c r="P43" s="53"/>
      <c r="Q43" s="117">
        <f t="shared" si="7"/>
        <v>2650.2</v>
      </c>
      <c r="R43" s="53">
        <v>1328</v>
      </c>
      <c r="S43" s="117">
        <f t="shared" si="4"/>
        <v>3978.2</v>
      </c>
      <c r="T43" s="53"/>
      <c r="U43" s="117">
        <f t="shared" si="5"/>
        <v>3978.2</v>
      </c>
    </row>
    <row r="44" spans="1:21" ht="14.25" customHeight="1">
      <c r="A44" s="85"/>
      <c r="B44" s="93"/>
      <c r="C44" s="64">
        <v>6121</v>
      </c>
      <c r="D44" s="37" t="s">
        <v>138</v>
      </c>
      <c r="E44" s="102" t="s">
        <v>139</v>
      </c>
      <c r="F44" s="74"/>
      <c r="G44" s="75">
        <v>0</v>
      </c>
      <c r="H44" s="53"/>
      <c r="I44" s="75">
        <v>0</v>
      </c>
      <c r="J44" s="53"/>
      <c r="K44" s="75">
        <v>0</v>
      </c>
      <c r="L44" s="53">
        <v>6500</v>
      </c>
      <c r="M44" s="75">
        <f t="shared" si="3"/>
        <v>6500</v>
      </c>
      <c r="N44" s="53"/>
      <c r="O44" s="75">
        <f>M44+N44</f>
        <v>6500</v>
      </c>
      <c r="P44" s="53"/>
      <c r="Q44" s="117">
        <f>O44+P44</f>
        <v>6500</v>
      </c>
      <c r="R44" s="53"/>
      <c r="S44" s="117">
        <f t="shared" si="4"/>
        <v>6500</v>
      </c>
      <c r="T44" s="53"/>
      <c r="U44" s="117">
        <f t="shared" si="5"/>
        <v>6500</v>
      </c>
    </row>
    <row r="45" spans="1:21" ht="14.25" customHeight="1">
      <c r="A45" s="85"/>
      <c r="B45" s="93"/>
      <c r="C45" s="64">
        <v>6313</v>
      </c>
      <c r="D45" s="37" t="s">
        <v>71</v>
      </c>
      <c r="E45" s="102" t="s">
        <v>39</v>
      </c>
      <c r="F45" s="74"/>
      <c r="G45" s="75">
        <v>0</v>
      </c>
      <c r="H45" s="53">
        <v>3440</v>
      </c>
      <c r="I45" s="75">
        <f t="shared" si="6"/>
        <v>3440</v>
      </c>
      <c r="J45" s="53"/>
      <c r="K45" s="75">
        <f aca="true" t="shared" si="8" ref="K45:K53">I45+J45</f>
        <v>3440</v>
      </c>
      <c r="L45" s="53"/>
      <c r="M45" s="75">
        <f t="shared" si="3"/>
        <v>3440</v>
      </c>
      <c r="N45" s="53"/>
      <c r="O45" s="75">
        <f>K45+N45</f>
        <v>3440</v>
      </c>
      <c r="P45" s="53"/>
      <c r="Q45" s="117">
        <f t="shared" si="7"/>
        <v>3440</v>
      </c>
      <c r="R45" s="53">
        <v>-28.9</v>
      </c>
      <c r="S45" s="117">
        <f aca="true" t="shared" si="9" ref="S45:S53">Q45+R45</f>
        <v>3411.1</v>
      </c>
      <c r="T45" s="53"/>
      <c r="U45" s="117">
        <f t="shared" si="5"/>
        <v>3411.1</v>
      </c>
    </row>
    <row r="46" spans="1:21" ht="14.25" customHeight="1">
      <c r="A46" s="85"/>
      <c r="B46" s="93"/>
      <c r="C46" s="64">
        <v>6313</v>
      </c>
      <c r="D46" s="37" t="s">
        <v>72</v>
      </c>
      <c r="E46" s="102" t="s">
        <v>73</v>
      </c>
      <c r="F46" s="74"/>
      <c r="G46" s="75">
        <v>0</v>
      </c>
      <c r="H46" s="53">
        <v>500</v>
      </c>
      <c r="I46" s="75">
        <f t="shared" si="6"/>
        <v>500</v>
      </c>
      <c r="J46" s="53"/>
      <c r="K46" s="75">
        <f t="shared" si="8"/>
        <v>500</v>
      </c>
      <c r="L46" s="53"/>
      <c r="M46" s="75">
        <f t="shared" si="3"/>
        <v>500</v>
      </c>
      <c r="N46" s="53"/>
      <c r="O46" s="75">
        <f>K46+N46</f>
        <v>500</v>
      </c>
      <c r="P46" s="53"/>
      <c r="Q46" s="117">
        <f t="shared" si="7"/>
        <v>500</v>
      </c>
      <c r="R46" s="53"/>
      <c r="S46" s="117">
        <f t="shared" si="9"/>
        <v>500</v>
      </c>
      <c r="T46" s="53"/>
      <c r="U46" s="117">
        <f t="shared" si="5"/>
        <v>500</v>
      </c>
    </row>
    <row r="47" spans="1:21" ht="14.25" customHeight="1">
      <c r="A47" s="85"/>
      <c r="B47" s="93"/>
      <c r="C47" s="64">
        <v>6313</v>
      </c>
      <c r="D47" s="37" t="s">
        <v>74</v>
      </c>
      <c r="E47" s="102" t="s">
        <v>75</v>
      </c>
      <c r="F47" s="74"/>
      <c r="G47" s="75">
        <v>0</v>
      </c>
      <c r="H47" s="53">
        <v>800</v>
      </c>
      <c r="I47" s="75">
        <f t="shared" si="6"/>
        <v>800</v>
      </c>
      <c r="J47" s="53"/>
      <c r="K47" s="75">
        <f t="shared" si="8"/>
        <v>800</v>
      </c>
      <c r="L47" s="53"/>
      <c r="M47" s="75">
        <f t="shared" si="3"/>
        <v>800</v>
      </c>
      <c r="N47" s="53"/>
      <c r="O47" s="75">
        <f>K47+N47</f>
        <v>800</v>
      </c>
      <c r="P47" s="53"/>
      <c r="Q47" s="117">
        <f t="shared" si="7"/>
        <v>800</v>
      </c>
      <c r="R47" s="53"/>
      <c r="S47" s="117">
        <f t="shared" si="9"/>
        <v>800</v>
      </c>
      <c r="T47" s="53"/>
      <c r="U47" s="117">
        <f t="shared" si="5"/>
        <v>800</v>
      </c>
    </row>
    <row r="48" spans="1:21" ht="14.25" customHeight="1">
      <c r="A48" s="85"/>
      <c r="B48" s="93"/>
      <c r="C48" s="64">
        <v>5171</v>
      </c>
      <c r="D48" s="37" t="s">
        <v>76</v>
      </c>
      <c r="E48" s="102" t="s">
        <v>77</v>
      </c>
      <c r="F48" s="74"/>
      <c r="G48" s="75">
        <v>0</v>
      </c>
      <c r="H48" s="53">
        <v>500</v>
      </c>
      <c r="I48" s="75">
        <f t="shared" si="6"/>
        <v>500</v>
      </c>
      <c r="J48" s="53"/>
      <c r="K48" s="75">
        <f t="shared" si="8"/>
        <v>500</v>
      </c>
      <c r="L48" s="53"/>
      <c r="M48" s="75">
        <f t="shared" si="3"/>
        <v>500</v>
      </c>
      <c r="N48" s="53"/>
      <c r="O48" s="75">
        <f>K48+N48</f>
        <v>500</v>
      </c>
      <c r="P48" s="53"/>
      <c r="Q48" s="117">
        <f t="shared" si="7"/>
        <v>500</v>
      </c>
      <c r="R48" s="53">
        <v>-54.5</v>
      </c>
      <c r="S48" s="117">
        <f t="shared" si="9"/>
        <v>445.5</v>
      </c>
      <c r="T48" s="53"/>
      <c r="U48" s="117">
        <f t="shared" si="5"/>
        <v>445.5</v>
      </c>
    </row>
    <row r="49" spans="1:21" ht="14.25" customHeight="1">
      <c r="A49" s="85"/>
      <c r="B49" s="93"/>
      <c r="C49" s="64">
        <v>5171</v>
      </c>
      <c r="D49" s="37" t="s">
        <v>78</v>
      </c>
      <c r="E49" s="102" t="s">
        <v>79</v>
      </c>
      <c r="F49" s="74"/>
      <c r="G49" s="75">
        <v>0</v>
      </c>
      <c r="H49" s="53">
        <v>395.5</v>
      </c>
      <c r="I49" s="75">
        <f t="shared" si="6"/>
        <v>395.5</v>
      </c>
      <c r="J49" s="53"/>
      <c r="K49" s="75">
        <f t="shared" si="8"/>
        <v>395.5</v>
      </c>
      <c r="L49" s="53">
        <v>595</v>
      </c>
      <c r="M49" s="75">
        <f t="shared" si="3"/>
        <v>990.5</v>
      </c>
      <c r="N49" s="53"/>
      <c r="O49" s="75">
        <f>M49+N49</f>
        <v>990.5</v>
      </c>
      <c r="P49" s="53"/>
      <c r="Q49" s="117">
        <f t="shared" si="7"/>
        <v>990.5</v>
      </c>
      <c r="R49" s="53"/>
      <c r="S49" s="117">
        <f t="shared" si="9"/>
        <v>990.5</v>
      </c>
      <c r="T49" s="53"/>
      <c r="U49" s="117">
        <f t="shared" si="5"/>
        <v>990.5</v>
      </c>
    </row>
    <row r="50" spans="1:21" ht="14.25" customHeight="1">
      <c r="A50" s="85"/>
      <c r="B50" s="93"/>
      <c r="C50" s="88">
        <v>6121</v>
      </c>
      <c r="D50" s="35"/>
      <c r="E50" s="35" t="s">
        <v>28</v>
      </c>
      <c r="F50" s="74"/>
      <c r="G50" s="98">
        <f>G39+G40</f>
        <v>51000</v>
      </c>
      <c r="H50" s="126">
        <f>H38+H39+H40+H43</f>
        <v>48005</v>
      </c>
      <c r="I50" s="98">
        <f>G50+H50</f>
        <v>99005</v>
      </c>
      <c r="J50" s="126"/>
      <c r="K50" s="98">
        <f t="shared" si="8"/>
        <v>99005</v>
      </c>
      <c r="L50" s="126">
        <v>16500</v>
      </c>
      <c r="M50" s="98">
        <f t="shared" si="3"/>
        <v>115505</v>
      </c>
      <c r="N50" s="126"/>
      <c r="O50" s="98">
        <f>M50+N50</f>
        <v>115505</v>
      </c>
      <c r="P50" s="194"/>
      <c r="Q50" s="230">
        <f>O50+P50</f>
        <v>115505</v>
      </c>
      <c r="R50" s="126">
        <v>-1025.6</v>
      </c>
      <c r="S50" s="230">
        <f t="shared" si="9"/>
        <v>114479.4</v>
      </c>
      <c r="T50" s="126"/>
      <c r="U50" s="230">
        <f t="shared" si="5"/>
        <v>114479.4</v>
      </c>
    </row>
    <row r="51" spans="1:21" ht="14.25" customHeight="1">
      <c r="A51" s="80"/>
      <c r="B51" s="81"/>
      <c r="C51" s="173">
        <v>6313</v>
      </c>
      <c r="D51" s="174"/>
      <c r="E51" s="32" t="s">
        <v>33</v>
      </c>
      <c r="F51" s="72"/>
      <c r="G51" s="193">
        <v>0</v>
      </c>
      <c r="H51" s="191">
        <f>H45+H46+H47</f>
        <v>4740</v>
      </c>
      <c r="I51" s="193">
        <f>G51+H51</f>
        <v>4740</v>
      </c>
      <c r="J51" s="51"/>
      <c r="K51" s="193">
        <f t="shared" si="8"/>
        <v>4740</v>
      </c>
      <c r="L51" s="51"/>
      <c r="M51" s="193">
        <f t="shared" si="3"/>
        <v>4740</v>
      </c>
      <c r="N51" s="51"/>
      <c r="O51" s="193">
        <f>K51+N51</f>
        <v>4740</v>
      </c>
      <c r="P51" s="51"/>
      <c r="Q51" s="228">
        <f>O51+P51</f>
        <v>4740</v>
      </c>
      <c r="R51" s="126">
        <v>-28.9</v>
      </c>
      <c r="S51" s="228">
        <f t="shared" si="9"/>
        <v>4711.1</v>
      </c>
      <c r="T51" s="126"/>
      <c r="U51" s="228">
        <f t="shared" si="5"/>
        <v>4711.1</v>
      </c>
    </row>
    <row r="52" spans="1:21" ht="14.25" customHeight="1">
      <c r="A52" s="73"/>
      <c r="B52" s="64"/>
      <c r="C52" s="88">
        <v>5213</v>
      </c>
      <c r="D52" s="35"/>
      <c r="E52" s="35" t="s">
        <v>133</v>
      </c>
      <c r="F52" s="74"/>
      <c r="G52" s="207">
        <v>0</v>
      </c>
      <c r="H52" s="208"/>
      <c r="I52" s="207">
        <v>0</v>
      </c>
      <c r="J52" s="52"/>
      <c r="K52" s="207">
        <v>0</v>
      </c>
      <c r="L52" s="208"/>
      <c r="M52" s="207">
        <v>0</v>
      </c>
      <c r="N52" s="208"/>
      <c r="O52" s="207">
        <v>0</v>
      </c>
      <c r="P52" s="52"/>
      <c r="Q52" s="207">
        <v>0</v>
      </c>
      <c r="R52" s="208">
        <v>1240</v>
      </c>
      <c r="S52" s="207">
        <f t="shared" si="9"/>
        <v>1240</v>
      </c>
      <c r="T52" s="208"/>
      <c r="U52" s="207">
        <f t="shared" si="5"/>
        <v>1240</v>
      </c>
    </row>
    <row r="53" spans="1:21" ht="14.25" customHeight="1" thickBot="1">
      <c r="A53" s="183"/>
      <c r="B53" s="184"/>
      <c r="C53" s="101">
        <v>5171</v>
      </c>
      <c r="D53" s="185"/>
      <c r="E53" s="185" t="s">
        <v>34</v>
      </c>
      <c r="F53" s="187"/>
      <c r="G53" s="222">
        <v>0</v>
      </c>
      <c r="H53" s="195">
        <f>H48+H49</f>
        <v>895.5</v>
      </c>
      <c r="I53" s="222">
        <f>G53+H53</f>
        <v>895.5</v>
      </c>
      <c r="J53" s="103"/>
      <c r="K53" s="222">
        <f t="shared" si="8"/>
        <v>895.5</v>
      </c>
      <c r="L53" s="195">
        <v>595</v>
      </c>
      <c r="M53" s="222">
        <f t="shared" si="3"/>
        <v>1490.5</v>
      </c>
      <c r="N53" s="195"/>
      <c r="O53" s="222">
        <f>M53+N53</f>
        <v>1490.5</v>
      </c>
      <c r="P53" s="103"/>
      <c r="Q53" s="222">
        <f>O53+P53</f>
        <v>1490.5</v>
      </c>
      <c r="R53" s="195">
        <v>1417.9</v>
      </c>
      <c r="S53" s="222">
        <f t="shared" si="9"/>
        <v>2908.4</v>
      </c>
      <c r="T53" s="195"/>
      <c r="U53" s="222">
        <f t="shared" si="5"/>
        <v>2908.4</v>
      </c>
    </row>
    <row r="54" spans="1:21" ht="14.25" customHeight="1">
      <c r="A54" s="85">
        <v>94</v>
      </c>
      <c r="B54" s="86">
        <v>3522</v>
      </c>
      <c r="C54" s="86"/>
      <c r="D54" s="37"/>
      <c r="E54" s="87" t="s">
        <v>35</v>
      </c>
      <c r="F54" s="172"/>
      <c r="G54" s="112">
        <f>G63+G64+G65+G66</f>
        <v>500</v>
      </c>
      <c r="H54" s="51"/>
      <c r="I54" s="112">
        <f>I63+I64+I65+I66</f>
        <v>3060</v>
      </c>
      <c r="J54" s="51"/>
      <c r="K54" s="112">
        <f>K63+K64+K65+K66</f>
        <v>3060</v>
      </c>
      <c r="L54" s="51"/>
      <c r="M54" s="112">
        <f>M63+M64+M65+M66</f>
        <v>3060</v>
      </c>
      <c r="N54" s="51"/>
      <c r="O54" s="112">
        <f>O63+O64+O65+O66</f>
        <v>3161.7</v>
      </c>
      <c r="P54" s="51"/>
      <c r="Q54" s="231">
        <f>Q63+Q64+Q65+Q66</f>
        <v>3161.7</v>
      </c>
      <c r="R54" s="51"/>
      <c r="S54" s="231">
        <f>S63+S64+S65+S66</f>
        <v>3231.7</v>
      </c>
      <c r="T54" s="51"/>
      <c r="U54" s="231">
        <f>U63+U64+U65+U66</f>
        <v>8657.2</v>
      </c>
    </row>
    <row r="55" spans="1:21" ht="14.25" customHeight="1">
      <c r="A55" s="73"/>
      <c r="B55" s="64"/>
      <c r="C55" s="64">
        <v>6121</v>
      </c>
      <c r="D55" s="30" t="s">
        <v>81</v>
      </c>
      <c r="E55" s="37" t="s">
        <v>82</v>
      </c>
      <c r="F55" s="75"/>
      <c r="G55" s="75">
        <v>0</v>
      </c>
      <c r="H55" s="52">
        <v>945</v>
      </c>
      <c r="I55" s="75">
        <f aca="true" t="shared" si="10" ref="I55:I66">G55+H55</f>
        <v>945</v>
      </c>
      <c r="J55" s="52"/>
      <c r="K55" s="75">
        <f>I55+J55</f>
        <v>945</v>
      </c>
      <c r="L55" s="52"/>
      <c r="M55" s="75">
        <f>K55+L55</f>
        <v>945</v>
      </c>
      <c r="N55" s="52"/>
      <c r="O55" s="75">
        <f aca="true" t="shared" si="11" ref="O55:O66">K55+N55</f>
        <v>945</v>
      </c>
      <c r="P55" s="52"/>
      <c r="Q55" s="117">
        <f aca="true" t="shared" si="12" ref="Q55:Q66">O55+P55</f>
        <v>945</v>
      </c>
      <c r="R55" s="52"/>
      <c r="S55" s="117">
        <f aca="true" t="shared" si="13" ref="S55:S66">Q55+R55</f>
        <v>945</v>
      </c>
      <c r="T55" s="52"/>
      <c r="U55" s="117">
        <f aca="true" t="shared" si="14" ref="U55:U60">S55+T55</f>
        <v>945</v>
      </c>
    </row>
    <row r="56" spans="1:21" ht="14.25" customHeight="1">
      <c r="A56" s="73"/>
      <c r="B56" s="64"/>
      <c r="C56" s="64">
        <v>6121</v>
      </c>
      <c r="D56" s="30" t="s">
        <v>126</v>
      </c>
      <c r="E56" s="37" t="s">
        <v>127</v>
      </c>
      <c r="F56" s="75"/>
      <c r="G56" s="211">
        <v>0</v>
      </c>
      <c r="H56" s="52"/>
      <c r="I56" s="75">
        <v>0</v>
      </c>
      <c r="J56" s="52"/>
      <c r="K56" s="75">
        <v>0</v>
      </c>
      <c r="L56" s="52"/>
      <c r="M56" s="75">
        <v>0</v>
      </c>
      <c r="N56" s="52">
        <v>101.7</v>
      </c>
      <c r="O56" s="75">
        <f t="shared" si="11"/>
        <v>101.7</v>
      </c>
      <c r="P56" s="52"/>
      <c r="Q56" s="117">
        <f t="shared" si="12"/>
        <v>101.7</v>
      </c>
      <c r="R56" s="52"/>
      <c r="S56" s="117">
        <f t="shared" si="13"/>
        <v>101.7</v>
      </c>
      <c r="T56" s="52"/>
      <c r="U56" s="117">
        <f t="shared" si="14"/>
        <v>101.7</v>
      </c>
    </row>
    <row r="57" spans="1:21" ht="14.25" customHeight="1">
      <c r="A57" s="73"/>
      <c r="B57" s="64"/>
      <c r="C57" s="64">
        <v>6122</v>
      </c>
      <c r="D57" s="30" t="s">
        <v>83</v>
      </c>
      <c r="E57" s="30" t="s">
        <v>84</v>
      </c>
      <c r="F57" s="75"/>
      <c r="G57" s="211">
        <v>0</v>
      </c>
      <c r="H57" s="52">
        <v>106.5</v>
      </c>
      <c r="I57" s="75">
        <f t="shared" si="10"/>
        <v>106.5</v>
      </c>
      <c r="J57" s="52"/>
      <c r="K57" s="75">
        <f aca="true" t="shared" si="15" ref="K57:K66">I57+J57</f>
        <v>106.5</v>
      </c>
      <c r="L57" s="52"/>
      <c r="M57" s="75">
        <f aca="true" t="shared" si="16" ref="M57:M66">K57+L57</f>
        <v>106.5</v>
      </c>
      <c r="N57" s="52"/>
      <c r="O57" s="75">
        <f t="shared" si="11"/>
        <v>106.5</v>
      </c>
      <c r="P57" s="52"/>
      <c r="Q57" s="117">
        <f t="shared" si="12"/>
        <v>106.5</v>
      </c>
      <c r="R57" s="52"/>
      <c r="S57" s="117">
        <f t="shared" si="13"/>
        <v>106.5</v>
      </c>
      <c r="T57" s="52"/>
      <c r="U57" s="117">
        <f t="shared" si="14"/>
        <v>106.5</v>
      </c>
    </row>
    <row r="58" spans="1:21" ht="14.25" customHeight="1">
      <c r="A58" s="73"/>
      <c r="B58" s="64"/>
      <c r="C58" s="64">
        <v>5137</v>
      </c>
      <c r="D58" s="30" t="s">
        <v>83</v>
      </c>
      <c r="E58" s="30" t="s">
        <v>84</v>
      </c>
      <c r="F58" s="75"/>
      <c r="G58" s="211">
        <v>0</v>
      </c>
      <c r="H58" s="52">
        <v>978.5</v>
      </c>
      <c r="I58" s="75">
        <f t="shared" si="10"/>
        <v>978.5</v>
      </c>
      <c r="J58" s="52"/>
      <c r="K58" s="75">
        <f t="shared" si="15"/>
        <v>978.5</v>
      </c>
      <c r="L58" s="52"/>
      <c r="M58" s="75">
        <f t="shared" si="16"/>
        <v>978.5</v>
      </c>
      <c r="N58" s="52"/>
      <c r="O58" s="75">
        <f t="shared" si="11"/>
        <v>978.5</v>
      </c>
      <c r="P58" s="52"/>
      <c r="Q58" s="117">
        <f t="shared" si="12"/>
        <v>978.5</v>
      </c>
      <c r="R58" s="52">
        <v>-30</v>
      </c>
      <c r="S58" s="117">
        <f t="shared" si="13"/>
        <v>948.5</v>
      </c>
      <c r="T58" s="52"/>
      <c r="U58" s="117">
        <f t="shared" si="14"/>
        <v>948.5</v>
      </c>
    </row>
    <row r="59" spans="1:21" ht="14.25" customHeight="1">
      <c r="A59" s="73"/>
      <c r="B59" s="64"/>
      <c r="C59" s="64">
        <v>6313</v>
      </c>
      <c r="D59" s="30" t="s">
        <v>85</v>
      </c>
      <c r="E59" s="30" t="s">
        <v>86</v>
      </c>
      <c r="F59" s="75"/>
      <c r="G59" s="211">
        <v>500</v>
      </c>
      <c r="H59" s="52"/>
      <c r="I59" s="75">
        <f t="shared" si="10"/>
        <v>500</v>
      </c>
      <c r="J59" s="52"/>
      <c r="K59" s="75">
        <f t="shared" si="15"/>
        <v>500</v>
      </c>
      <c r="L59" s="52"/>
      <c r="M59" s="75">
        <f t="shared" si="16"/>
        <v>500</v>
      </c>
      <c r="N59" s="52"/>
      <c r="O59" s="75">
        <f t="shared" si="11"/>
        <v>500</v>
      </c>
      <c r="P59" s="52"/>
      <c r="Q59" s="117">
        <f t="shared" si="12"/>
        <v>500</v>
      </c>
      <c r="R59" s="52"/>
      <c r="S59" s="117">
        <f t="shared" si="13"/>
        <v>500</v>
      </c>
      <c r="T59" s="52"/>
      <c r="U59" s="117">
        <f t="shared" si="14"/>
        <v>500</v>
      </c>
    </row>
    <row r="60" spans="1:21" ht="14.25" customHeight="1">
      <c r="A60" s="73"/>
      <c r="B60" s="64"/>
      <c r="C60" s="64">
        <v>6313</v>
      </c>
      <c r="D60" s="30" t="s">
        <v>87</v>
      </c>
      <c r="E60" s="30" t="s">
        <v>88</v>
      </c>
      <c r="F60" s="75"/>
      <c r="G60" s="211">
        <v>0</v>
      </c>
      <c r="H60" s="52">
        <v>530</v>
      </c>
      <c r="I60" s="75">
        <f t="shared" si="10"/>
        <v>530</v>
      </c>
      <c r="J60" s="52"/>
      <c r="K60" s="75">
        <f t="shared" si="15"/>
        <v>530</v>
      </c>
      <c r="L60" s="52"/>
      <c r="M60" s="75">
        <f t="shared" si="16"/>
        <v>530</v>
      </c>
      <c r="N60" s="52"/>
      <c r="O60" s="75">
        <f t="shared" si="11"/>
        <v>530</v>
      </c>
      <c r="P60" s="52"/>
      <c r="Q60" s="117">
        <f t="shared" si="12"/>
        <v>530</v>
      </c>
      <c r="R60" s="52"/>
      <c r="S60" s="117">
        <f t="shared" si="13"/>
        <v>530</v>
      </c>
      <c r="T60" s="52"/>
      <c r="U60" s="117">
        <f t="shared" si="14"/>
        <v>530</v>
      </c>
    </row>
    <row r="61" spans="1:21" ht="14.25" customHeight="1">
      <c r="A61" s="85"/>
      <c r="B61" s="93"/>
      <c r="C61" s="64">
        <v>6313</v>
      </c>
      <c r="D61" s="30" t="s">
        <v>157</v>
      </c>
      <c r="E61" s="30" t="s">
        <v>158</v>
      </c>
      <c r="F61" s="75"/>
      <c r="G61" s="211">
        <v>0</v>
      </c>
      <c r="H61" s="52"/>
      <c r="I61" s="75">
        <v>0</v>
      </c>
      <c r="J61" s="52"/>
      <c r="K61" s="75">
        <v>0</v>
      </c>
      <c r="L61" s="52"/>
      <c r="M61" s="75">
        <v>0</v>
      </c>
      <c r="N61" s="52"/>
      <c r="O61" s="75">
        <v>0</v>
      </c>
      <c r="P61" s="52"/>
      <c r="Q61" s="117">
        <v>0</v>
      </c>
      <c r="R61" s="52">
        <v>100</v>
      </c>
      <c r="S61" s="117">
        <f>Q61+R61</f>
        <v>100</v>
      </c>
      <c r="T61" s="52"/>
      <c r="U61" s="117">
        <f aca="true" t="shared" si="17" ref="U61:U66">S61+T61</f>
        <v>100</v>
      </c>
    </row>
    <row r="62" spans="1:21" ht="14.25" customHeight="1">
      <c r="A62" s="85"/>
      <c r="B62" s="93"/>
      <c r="C62" s="64">
        <v>6313</v>
      </c>
      <c r="D62" s="30" t="s">
        <v>162</v>
      </c>
      <c r="E62" s="30" t="s">
        <v>163</v>
      </c>
      <c r="F62" s="75"/>
      <c r="G62" s="211">
        <v>0</v>
      </c>
      <c r="H62" s="52"/>
      <c r="I62" s="75">
        <v>0</v>
      </c>
      <c r="J62" s="52"/>
      <c r="K62" s="75">
        <v>0</v>
      </c>
      <c r="L62" s="52"/>
      <c r="M62" s="75">
        <v>0</v>
      </c>
      <c r="N62" s="52"/>
      <c r="O62" s="75">
        <v>0</v>
      </c>
      <c r="P62" s="52"/>
      <c r="Q62" s="117">
        <v>0</v>
      </c>
      <c r="R62" s="52"/>
      <c r="S62" s="117">
        <v>0</v>
      </c>
      <c r="T62" s="52">
        <v>5425.5</v>
      </c>
      <c r="U62" s="117">
        <f t="shared" si="17"/>
        <v>5425.5</v>
      </c>
    </row>
    <row r="63" spans="1:21" ht="14.25" customHeight="1">
      <c r="A63" s="85"/>
      <c r="B63" s="93"/>
      <c r="C63" s="88">
        <v>6121</v>
      </c>
      <c r="D63" s="35"/>
      <c r="E63" s="35" t="s">
        <v>28</v>
      </c>
      <c r="F63" s="74"/>
      <c r="G63" s="98">
        <v>0</v>
      </c>
      <c r="H63" s="126">
        <f>H55</f>
        <v>945</v>
      </c>
      <c r="I63" s="98">
        <f t="shared" si="10"/>
        <v>945</v>
      </c>
      <c r="J63" s="126"/>
      <c r="K63" s="98">
        <f t="shared" si="15"/>
        <v>945</v>
      </c>
      <c r="L63" s="126"/>
      <c r="M63" s="98">
        <f t="shared" si="16"/>
        <v>945</v>
      </c>
      <c r="N63" s="126">
        <v>101.7</v>
      </c>
      <c r="O63" s="98">
        <f t="shared" si="11"/>
        <v>1046.7</v>
      </c>
      <c r="P63" s="194"/>
      <c r="Q63" s="230">
        <f t="shared" si="12"/>
        <v>1046.7</v>
      </c>
      <c r="R63" s="194"/>
      <c r="S63" s="230">
        <f t="shared" si="13"/>
        <v>1046.7</v>
      </c>
      <c r="T63" s="194"/>
      <c r="U63" s="230">
        <f t="shared" si="17"/>
        <v>1046.7</v>
      </c>
    </row>
    <row r="64" spans="1:21" ht="14.25" customHeight="1">
      <c r="A64" s="85"/>
      <c r="B64" s="93"/>
      <c r="C64" s="88">
        <v>6122</v>
      </c>
      <c r="D64" s="35"/>
      <c r="E64" s="35" t="s">
        <v>28</v>
      </c>
      <c r="F64" s="74"/>
      <c r="G64" s="98">
        <v>0</v>
      </c>
      <c r="H64" s="126">
        <f>H57</f>
        <v>106.5</v>
      </c>
      <c r="I64" s="98">
        <f t="shared" si="10"/>
        <v>106.5</v>
      </c>
      <c r="J64" s="126"/>
      <c r="K64" s="98">
        <f t="shared" si="15"/>
        <v>106.5</v>
      </c>
      <c r="L64" s="126"/>
      <c r="M64" s="98">
        <f t="shared" si="16"/>
        <v>106.5</v>
      </c>
      <c r="N64" s="126"/>
      <c r="O64" s="98">
        <f t="shared" si="11"/>
        <v>106.5</v>
      </c>
      <c r="P64" s="194"/>
      <c r="Q64" s="230">
        <f t="shared" si="12"/>
        <v>106.5</v>
      </c>
      <c r="R64" s="194"/>
      <c r="S64" s="230">
        <f t="shared" si="13"/>
        <v>106.5</v>
      </c>
      <c r="T64" s="194"/>
      <c r="U64" s="230">
        <f t="shared" si="17"/>
        <v>106.5</v>
      </c>
    </row>
    <row r="65" spans="1:21" ht="14.25" customHeight="1">
      <c r="A65" s="80"/>
      <c r="B65" s="81"/>
      <c r="C65" s="173">
        <v>6313</v>
      </c>
      <c r="D65" s="174"/>
      <c r="E65" s="32" t="s">
        <v>33</v>
      </c>
      <c r="F65" s="72"/>
      <c r="G65" s="193">
        <f>G59</f>
        <v>500</v>
      </c>
      <c r="H65" s="191">
        <f>H60</f>
        <v>530</v>
      </c>
      <c r="I65" s="193">
        <f t="shared" si="10"/>
        <v>1030</v>
      </c>
      <c r="J65" s="51"/>
      <c r="K65" s="193">
        <f t="shared" si="15"/>
        <v>1030</v>
      </c>
      <c r="L65" s="51"/>
      <c r="M65" s="193">
        <f t="shared" si="16"/>
        <v>1030</v>
      </c>
      <c r="N65" s="51"/>
      <c r="O65" s="193">
        <f t="shared" si="11"/>
        <v>1030</v>
      </c>
      <c r="P65" s="51"/>
      <c r="Q65" s="228">
        <f t="shared" si="12"/>
        <v>1030</v>
      </c>
      <c r="R65" s="191">
        <v>100</v>
      </c>
      <c r="S65" s="228">
        <f t="shared" si="13"/>
        <v>1130</v>
      </c>
      <c r="T65" s="191">
        <v>5425.5</v>
      </c>
      <c r="U65" s="228">
        <f t="shared" si="17"/>
        <v>6555.5</v>
      </c>
    </row>
    <row r="66" spans="1:21" ht="14.25" customHeight="1" thickBot="1">
      <c r="A66" s="76"/>
      <c r="B66" s="77"/>
      <c r="C66" s="78">
        <v>5137</v>
      </c>
      <c r="D66" s="31"/>
      <c r="E66" s="185" t="s">
        <v>34</v>
      </c>
      <c r="F66" s="79"/>
      <c r="G66" s="115">
        <v>0</v>
      </c>
      <c r="H66" s="195">
        <f>H58</f>
        <v>978.5</v>
      </c>
      <c r="I66" s="115">
        <f t="shared" si="10"/>
        <v>978.5</v>
      </c>
      <c r="J66" s="103"/>
      <c r="K66" s="115">
        <f t="shared" si="15"/>
        <v>978.5</v>
      </c>
      <c r="L66" s="103"/>
      <c r="M66" s="115">
        <f t="shared" si="16"/>
        <v>978.5</v>
      </c>
      <c r="N66" s="103"/>
      <c r="O66" s="115">
        <f t="shared" si="11"/>
        <v>978.5</v>
      </c>
      <c r="P66" s="103"/>
      <c r="Q66" s="115">
        <f t="shared" si="12"/>
        <v>978.5</v>
      </c>
      <c r="R66" s="195">
        <v>-30</v>
      </c>
      <c r="S66" s="115">
        <f t="shared" si="13"/>
        <v>948.5</v>
      </c>
      <c r="T66" s="195"/>
      <c r="U66" s="115">
        <f t="shared" si="17"/>
        <v>948.5</v>
      </c>
    </row>
    <row r="67" spans="1:21" ht="14.25" customHeight="1">
      <c r="A67" s="89">
        <v>95</v>
      </c>
      <c r="B67" s="90">
        <v>3522</v>
      </c>
      <c r="C67" s="90"/>
      <c r="D67" s="36"/>
      <c r="E67" s="91" t="s">
        <v>36</v>
      </c>
      <c r="F67" s="196"/>
      <c r="G67" s="113">
        <f>G73+G74+G75</f>
        <v>4000</v>
      </c>
      <c r="H67" s="54"/>
      <c r="I67" s="113">
        <f>I73+I74+I75</f>
        <v>6429</v>
      </c>
      <c r="J67" s="54"/>
      <c r="K67" s="113">
        <f>K73+K74+K75</f>
        <v>6429</v>
      </c>
      <c r="L67" s="54"/>
      <c r="M67" s="113">
        <f>M73+M74+M75</f>
        <v>6429</v>
      </c>
      <c r="N67" s="54"/>
      <c r="O67" s="113">
        <f>O73+O74+O75</f>
        <v>6493.5</v>
      </c>
      <c r="P67" s="54"/>
      <c r="Q67" s="229">
        <f>Q73+Q74+Q75</f>
        <v>6493.5</v>
      </c>
      <c r="R67" s="54"/>
      <c r="S67" s="229">
        <f>S73+S74+S75</f>
        <v>7051.5</v>
      </c>
      <c r="T67" s="54"/>
      <c r="U67" s="229">
        <f>U73+U74+U75</f>
        <v>6851.5</v>
      </c>
    </row>
    <row r="68" spans="1:21" ht="14.25" customHeight="1">
      <c r="A68" s="68"/>
      <c r="B68" s="69"/>
      <c r="C68" s="64">
        <v>6121</v>
      </c>
      <c r="D68" s="37" t="s">
        <v>89</v>
      </c>
      <c r="E68" s="30" t="s">
        <v>90</v>
      </c>
      <c r="F68" s="71"/>
      <c r="G68" s="71">
        <v>4000</v>
      </c>
      <c r="H68" s="52">
        <v>1760</v>
      </c>
      <c r="I68" s="71">
        <f aca="true" t="shared" si="18" ref="I68:I75">G68+H68</f>
        <v>5760</v>
      </c>
      <c r="J68" s="52"/>
      <c r="K68" s="71">
        <f>I68+J68</f>
        <v>5760</v>
      </c>
      <c r="L68" s="52"/>
      <c r="M68" s="71">
        <f>K68+L68</f>
        <v>5760</v>
      </c>
      <c r="N68" s="52"/>
      <c r="O68" s="71">
        <f aca="true" t="shared" si="19" ref="O68:O74">K68+N68</f>
        <v>5760</v>
      </c>
      <c r="P68" s="52"/>
      <c r="Q68" s="159">
        <f aca="true" t="shared" si="20" ref="Q68:Q75">O68+P68</f>
        <v>5760</v>
      </c>
      <c r="R68" s="52"/>
      <c r="S68" s="159">
        <f aca="true" t="shared" si="21" ref="S68:S75">Q68+R68</f>
        <v>5760</v>
      </c>
      <c r="T68" s="52">
        <v>-200</v>
      </c>
      <c r="U68" s="159">
        <f aca="true" t="shared" si="22" ref="U68:U75">S68+T68</f>
        <v>5560</v>
      </c>
    </row>
    <row r="69" spans="1:21" ht="14.25" customHeight="1">
      <c r="A69" s="73"/>
      <c r="B69" s="64"/>
      <c r="C69" s="64">
        <v>5171</v>
      </c>
      <c r="D69" s="30" t="s">
        <v>91</v>
      </c>
      <c r="E69" s="30" t="s">
        <v>92</v>
      </c>
      <c r="F69" s="75"/>
      <c r="G69" s="211">
        <v>0</v>
      </c>
      <c r="H69" s="52">
        <v>255</v>
      </c>
      <c r="I69" s="71">
        <f t="shared" si="18"/>
        <v>255</v>
      </c>
      <c r="J69" s="52"/>
      <c r="K69" s="71">
        <f>I69+J69</f>
        <v>255</v>
      </c>
      <c r="L69" s="52"/>
      <c r="M69" s="71">
        <f>K69+L69</f>
        <v>255</v>
      </c>
      <c r="N69" s="52"/>
      <c r="O69" s="71">
        <f t="shared" si="19"/>
        <v>255</v>
      </c>
      <c r="P69" s="52"/>
      <c r="Q69" s="159">
        <f t="shared" si="20"/>
        <v>255</v>
      </c>
      <c r="R69" s="52"/>
      <c r="S69" s="159">
        <f t="shared" si="21"/>
        <v>255</v>
      </c>
      <c r="T69" s="52"/>
      <c r="U69" s="159">
        <f t="shared" si="22"/>
        <v>255</v>
      </c>
    </row>
    <row r="70" spans="1:21" ht="14.25" customHeight="1">
      <c r="A70" s="73"/>
      <c r="B70" s="64"/>
      <c r="C70" s="64">
        <v>5171</v>
      </c>
      <c r="D70" s="30" t="s">
        <v>93</v>
      </c>
      <c r="E70" s="30" t="s">
        <v>94</v>
      </c>
      <c r="F70" s="75"/>
      <c r="G70" s="211">
        <v>0</v>
      </c>
      <c r="H70" s="52">
        <v>414</v>
      </c>
      <c r="I70" s="71">
        <f t="shared" si="18"/>
        <v>414</v>
      </c>
      <c r="J70" s="52"/>
      <c r="K70" s="71">
        <f>I70+J70</f>
        <v>414</v>
      </c>
      <c r="L70" s="52"/>
      <c r="M70" s="71">
        <f>K70+L70</f>
        <v>414</v>
      </c>
      <c r="N70" s="52"/>
      <c r="O70" s="71">
        <f t="shared" si="19"/>
        <v>414</v>
      </c>
      <c r="P70" s="52"/>
      <c r="Q70" s="159">
        <f t="shared" si="20"/>
        <v>414</v>
      </c>
      <c r="R70" s="52"/>
      <c r="S70" s="159">
        <f t="shared" si="21"/>
        <v>414</v>
      </c>
      <c r="T70" s="52"/>
      <c r="U70" s="159">
        <f t="shared" si="22"/>
        <v>414</v>
      </c>
    </row>
    <row r="71" spans="1:21" ht="14.25" customHeight="1">
      <c r="A71" s="85"/>
      <c r="B71" s="93"/>
      <c r="C71" s="64">
        <v>5171</v>
      </c>
      <c r="D71" s="30" t="s">
        <v>124</v>
      </c>
      <c r="E71" s="30" t="s">
        <v>125</v>
      </c>
      <c r="F71" s="75"/>
      <c r="G71" s="211">
        <v>0</v>
      </c>
      <c r="H71" s="52"/>
      <c r="I71" s="71">
        <v>0</v>
      </c>
      <c r="J71" s="52"/>
      <c r="K71" s="71">
        <v>0</v>
      </c>
      <c r="L71" s="52"/>
      <c r="M71" s="71">
        <v>0</v>
      </c>
      <c r="N71" s="52">
        <v>64.5</v>
      </c>
      <c r="O71" s="71">
        <f t="shared" si="19"/>
        <v>64.5</v>
      </c>
      <c r="P71" s="52"/>
      <c r="Q71" s="159">
        <f t="shared" si="20"/>
        <v>64.5</v>
      </c>
      <c r="R71" s="52"/>
      <c r="S71" s="159">
        <f t="shared" si="21"/>
        <v>64.5</v>
      </c>
      <c r="T71" s="52"/>
      <c r="U71" s="159">
        <f t="shared" si="22"/>
        <v>64.5</v>
      </c>
    </row>
    <row r="72" spans="1:21" ht="14.25" customHeight="1">
      <c r="A72" s="85"/>
      <c r="B72" s="93"/>
      <c r="C72" s="64">
        <v>5171</v>
      </c>
      <c r="D72" s="30" t="s">
        <v>151</v>
      </c>
      <c r="E72" s="30" t="s">
        <v>152</v>
      </c>
      <c r="F72" s="75"/>
      <c r="G72" s="211">
        <v>0</v>
      </c>
      <c r="H72" s="52"/>
      <c r="I72" s="71">
        <v>0</v>
      </c>
      <c r="J72" s="52"/>
      <c r="K72" s="71">
        <v>0</v>
      </c>
      <c r="L72" s="52"/>
      <c r="M72" s="71">
        <v>0</v>
      </c>
      <c r="N72" s="52"/>
      <c r="O72" s="71">
        <v>0</v>
      </c>
      <c r="P72" s="52"/>
      <c r="Q72" s="159">
        <v>0</v>
      </c>
      <c r="R72" s="52">
        <v>558</v>
      </c>
      <c r="S72" s="159">
        <f>Q72+R72</f>
        <v>558</v>
      </c>
      <c r="T72" s="52"/>
      <c r="U72" s="159">
        <f t="shared" si="22"/>
        <v>558</v>
      </c>
    </row>
    <row r="73" spans="1:21" ht="14.25" customHeight="1">
      <c r="A73" s="85"/>
      <c r="B73" s="93"/>
      <c r="C73" s="88">
        <v>6121</v>
      </c>
      <c r="D73" s="35"/>
      <c r="E73" s="35" t="s">
        <v>28</v>
      </c>
      <c r="F73" s="74"/>
      <c r="G73" s="98">
        <f>G68</f>
        <v>4000</v>
      </c>
      <c r="H73" s="126">
        <f>H68</f>
        <v>1760</v>
      </c>
      <c r="I73" s="98">
        <f t="shared" si="18"/>
        <v>5760</v>
      </c>
      <c r="J73" s="126"/>
      <c r="K73" s="98">
        <f>I73+J73</f>
        <v>5760</v>
      </c>
      <c r="L73" s="126"/>
      <c r="M73" s="98">
        <f>K73+L73</f>
        <v>5760</v>
      </c>
      <c r="N73" s="126"/>
      <c r="O73" s="98">
        <f t="shared" si="19"/>
        <v>5760</v>
      </c>
      <c r="P73" s="194"/>
      <c r="Q73" s="230">
        <f t="shared" si="20"/>
        <v>5760</v>
      </c>
      <c r="R73" s="194"/>
      <c r="S73" s="230">
        <f t="shared" si="21"/>
        <v>5760</v>
      </c>
      <c r="T73" s="237">
        <v>-200</v>
      </c>
      <c r="U73" s="230">
        <f t="shared" si="22"/>
        <v>5560</v>
      </c>
    </row>
    <row r="74" spans="1:21" ht="14.25" customHeight="1">
      <c r="A74" s="80"/>
      <c r="B74" s="81"/>
      <c r="C74" s="173">
        <v>6313</v>
      </c>
      <c r="D74" s="174"/>
      <c r="E74" s="32" t="s">
        <v>33</v>
      </c>
      <c r="F74" s="72"/>
      <c r="G74" s="193">
        <v>0</v>
      </c>
      <c r="H74" s="191"/>
      <c r="I74" s="193">
        <f t="shared" si="18"/>
        <v>0</v>
      </c>
      <c r="J74" s="51"/>
      <c r="K74" s="193">
        <f>I74+J74</f>
        <v>0</v>
      </c>
      <c r="L74" s="51"/>
      <c r="M74" s="193">
        <f>K74+L74</f>
        <v>0</v>
      </c>
      <c r="N74" s="51"/>
      <c r="O74" s="193">
        <f t="shared" si="19"/>
        <v>0</v>
      </c>
      <c r="P74" s="51"/>
      <c r="Q74" s="228">
        <f t="shared" si="20"/>
        <v>0</v>
      </c>
      <c r="R74" s="51"/>
      <c r="S74" s="228">
        <f t="shared" si="21"/>
        <v>0</v>
      </c>
      <c r="T74" s="51"/>
      <c r="U74" s="228">
        <f t="shared" si="22"/>
        <v>0</v>
      </c>
    </row>
    <row r="75" spans="1:21" ht="14.25" customHeight="1" thickBot="1">
      <c r="A75" s="76"/>
      <c r="B75" s="77"/>
      <c r="C75" s="78">
        <v>5171</v>
      </c>
      <c r="D75" s="31"/>
      <c r="E75" s="185" t="s">
        <v>34</v>
      </c>
      <c r="F75" s="79"/>
      <c r="G75" s="115">
        <v>0</v>
      </c>
      <c r="H75" s="195">
        <f>H69+H70</f>
        <v>669</v>
      </c>
      <c r="I75" s="115">
        <f t="shared" si="18"/>
        <v>669</v>
      </c>
      <c r="J75" s="103"/>
      <c r="K75" s="115">
        <f>I75+J75</f>
        <v>669</v>
      </c>
      <c r="L75" s="195"/>
      <c r="M75" s="115">
        <f>K75+L75</f>
        <v>669</v>
      </c>
      <c r="N75" s="195">
        <v>64.5</v>
      </c>
      <c r="O75" s="115">
        <f>M75+N75</f>
        <v>733.5</v>
      </c>
      <c r="P75" s="103"/>
      <c r="Q75" s="115">
        <f t="shared" si="20"/>
        <v>733.5</v>
      </c>
      <c r="R75" s="195">
        <v>558</v>
      </c>
      <c r="S75" s="115">
        <f t="shared" si="21"/>
        <v>1291.5</v>
      </c>
      <c r="T75" s="195"/>
      <c r="U75" s="115">
        <f t="shared" si="22"/>
        <v>1291.5</v>
      </c>
    </row>
    <row r="76" spans="1:21" ht="14.25" customHeight="1">
      <c r="A76" s="175">
        <v>98</v>
      </c>
      <c r="B76" s="177">
        <v>3522</v>
      </c>
      <c r="C76" s="177"/>
      <c r="D76" s="36"/>
      <c r="E76" s="197" t="s">
        <v>37</v>
      </c>
      <c r="F76" s="92"/>
      <c r="G76" s="113">
        <f>SUM(G80)</f>
        <v>0</v>
      </c>
      <c r="H76" s="54"/>
      <c r="I76" s="113">
        <f>SUM(I80)</f>
        <v>1131.5</v>
      </c>
      <c r="J76" s="54"/>
      <c r="K76" s="113">
        <f>SUM(K80)</f>
        <v>1131.5</v>
      </c>
      <c r="L76" s="54"/>
      <c r="M76" s="113">
        <f>SUM(M80:M81)</f>
        <v>3631.5</v>
      </c>
      <c r="N76" s="54"/>
      <c r="O76" s="113">
        <f>SUM(O80:O81)</f>
        <v>3631.5</v>
      </c>
      <c r="P76" s="54"/>
      <c r="Q76" s="229">
        <f>SUM(Q80:Q81)</f>
        <v>3631.5</v>
      </c>
      <c r="R76" s="54"/>
      <c r="S76" s="229">
        <f>SUM(S80:S81)</f>
        <v>4882.5</v>
      </c>
      <c r="T76" s="54"/>
      <c r="U76" s="229">
        <f>SUM(U80:U81)</f>
        <v>4882.5</v>
      </c>
    </row>
    <row r="77" spans="1:21" ht="14.25" customHeight="1">
      <c r="A77" s="68"/>
      <c r="B77" s="69"/>
      <c r="C77" s="64">
        <v>6121</v>
      </c>
      <c r="D77" s="37" t="s">
        <v>95</v>
      </c>
      <c r="E77" s="30" t="s">
        <v>96</v>
      </c>
      <c r="F77" s="70"/>
      <c r="G77" s="71">
        <v>0</v>
      </c>
      <c r="H77" s="52">
        <v>1131.5</v>
      </c>
      <c r="I77" s="71">
        <f>G77+H77</f>
        <v>1131.5</v>
      </c>
      <c r="J77" s="52"/>
      <c r="K77" s="71">
        <f>I77+J77</f>
        <v>1131.5</v>
      </c>
      <c r="L77" s="52"/>
      <c r="M77" s="71">
        <f>K77+L77</f>
        <v>1131.5</v>
      </c>
      <c r="N77" s="52"/>
      <c r="O77" s="71">
        <f>K77+N77</f>
        <v>1131.5</v>
      </c>
      <c r="P77" s="52"/>
      <c r="Q77" s="159">
        <f>O77+P77</f>
        <v>1131.5</v>
      </c>
      <c r="R77" s="52">
        <v>54</v>
      </c>
      <c r="S77" s="159">
        <f>Q77+R77</f>
        <v>1185.5</v>
      </c>
      <c r="T77" s="52"/>
      <c r="U77" s="159">
        <f>S77+T77</f>
        <v>1185.5</v>
      </c>
    </row>
    <row r="78" spans="1:21" ht="14.25" customHeight="1">
      <c r="A78" s="68"/>
      <c r="B78" s="69"/>
      <c r="C78" s="64">
        <v>6121</v>
      </c>
      <c r="D78" s="37" t="s">
        <v>153</v>
      </c>
      <c r="E78" s="30" t="s">
        <v>154</v>
      </c>
      <c r="F78" s="70"/>
      <c r="G78" s="236">
        <v>0</v>
      </c>
      <c r="H78" s="52"/>
      <c r="I78" s="71">
        <v>0</v>
      </c>
      <c r="J78" s="52"/>
      <c r="K78" s="71">
        <v>0</v>
      </c>
      <c r="L78" s="52"/>
      <c r="M78" s="71">
        <v>0</v>
      </c>
      <c r="N78" s="52"/>
      <c r="O78" s="71">
        <v>0</v>
      </c>
      <c r="P78" s="52"/>
      <c r="Q78" s="159">
        <v>0</v>
      </c>
      <c r="R78" s="52">
        <v>1197</v>
      </c>
      <c r="S78" s="159">
        <f>Q78+R78</f>
        <v>1197</v>
      </c>
      <c r="T78" s="52"/>
      <c r="U78" s="159">
        <f>S78+T78</f>
        <v>1197</v>
      </c>
    </row>
    <row r="79" spans="1:21" ht="14.25" customHeight="1">
      <c r="A79" s="68"/>
      <c r="B79" s="69"/>
      <c r="C79" s="64">
        <v>5171</v>
      </c>
      <c r="D79" s="30" t="s">
        <v>136</v>
      </c>
      <c r="E79" s="30" t="s">
        <v>137</v>
      </c>
      <c r="F79" s="75"/>
      <c r="G79" s="211">
        <v>0</v>
      </c>
      <c r="H79" s="52"/>
      <c r="I79" s="71">
        <v>0</v>
      </c>
      <c r="J79" s="52"/>
      <c r="K79" s="71">
        <v>0</v>
      </c>
      <c r="L79" s="52">
        <v>2500</v>
      </c>
      <c r="M79" s="71">
        <f>K79+L79</f>
        <v>2500</v>
      </c>
      <c r="N79" s="52"/>
      <c r="O79" s="71">
        <f>M79+N79</f>
        <v>2500</v>
      </c>
      <c r="P79" s="52"/>
      <c r="Q79" s="159">
        <f>O79+P79</f>
        <v>2500</v>
      </c>
      <c r="R79" s="52"/>
      <c r="S79" s="159">
        <f>Q79+R79</f>
        <v>2500</v>
      </c>
      <c r="T79" s="52"/>
      <c r="U79" s="159">
        <f>S79+T79</f>
        <v>2500</v>
      </c>
    </row>
    <row r="80" spans="1:21" ht="14.25" customHeight="1">
      <c r="A80" s="73"/>
      <c r="B80" s="64"/>
      <c r="C80" s="88">
        <v>6121</v>
      </c>
      <c r="D80" s="30"/>
      <c r="E80" s="35" t="s">
        <v>28</v>
      </c>
      <c r="F80" s="74"/>
      <c r="G80" s="98">
        <f>SUM(G77)</f>
        <v>0</v>
      </c>
      <c r="H80" s="125">
        <f>H77</f>
        <v>1131.5</v>
      </c>
      <c r="I80" s="98">
        <f>SUM(G80:H80)</f>
        <v>1131.5</v>
      </c>
      <c r="J80" s="125"/>
      <c r="K80" s="98">
        <f>SUM(I80:J80)</f>
        <v>1131.5</v>
      </c>
      <c r="L80" s="125"/>
      <c r="M80" s="98">
        <f>SUM(K80:L80)</f>
        <v>1131.5</v>
      </c>
      <c r="N80" s="125"/>
      <c r="O80" s="98">
        <f>M80+N80</f>
        <v>1131.5</v>
      </c>
      <c r="P80" s="51"/>
      <c r="Q80" s="230">
        <f>SUM(O80:P80)</f>
        <v>1131.5</v>
      </c>
      <c r="R80" s="125">
        <v>1251</v>
      </c>
      <c r="S80" s="230">
        <f>SUM(Q80:R80)</f>
        <v>2382.5</v>
      </c>
      <c r="T80" s="125"/>
      <c r="U80" s="230">
        <f>SUM(S80:T80)</f>
        <v>2382.5</v>
      </c>
    </row>
    <row r="81" spans="1:21" ht="14.25" customHeight="1" thickBot="1">
      <c r="A81" s="76"/>
      <c r="B81" s="77"/>
      <c r="C81" s="78">
        <v>5171</v>
      </c>
      <c r="D81" s="31"/>
      <c r="E81" s="185" t="s">
        <v>34</v>
      </c>
      <c r="F81" s="79"/>
      <c r="G81" s="115">
        <v>0</v>
      </c>
      <c r="H81" s="195"/>
      <c r="I81" s="115">
        <v>0</v>
      </c>
      <c r="J81" s="103"/>
      <c r="K81" s="115">
        <v>0</v>
      </c>
      <c r="L81" s="195">
        <v>2500</v>
      </c>
      <c r="M81" s="115">
        <f>K81+L81</f>
        <v>2500</v>
      </c>
      <c r="N81" s="195"/>
      <c r="O81" s="115">
        <f>M81+N81</f>
        <v>2500</v>
      </c>
      <c r="P81" s="103"/>
      <c r="Q81" s="115">
        <f>O81+P81</f>
        <v>2500</v>
      </c>
      <c r="R81" s="103"/>
      <c r="S81" s="115">
        <f>Q81+R81</f>
        <v>2500</v>
      </c>
      <c r="T81" s="103"/>
      <c r="U81" s="115">
        <f>S81+T81</f>
        <v>2500</v>
      </c>
    </row>
    <row r="82" spans="1:21" ht="14.25" customHeight="1">
      <c r="A82" s="80">
        <v>99</v>
      </c>
      <c r="B82" s="82">
        <v>3599</v>
      </c>
      <c r="C82" s="82"/>
      <c r="D82" s="32"/>
      <c r="E82" s="83" t="s">
        <v>38</v>
      </c>
      <c r="F82" s="172"/>
      <c r="G82" s="112">
        <f>G85</f>
        <v>0</v>
      </c>
      <c r="H82" s="51"/>
      <c r="I82" s="112">
        <f>SUM(I85)</f>
        <v>972.4</v>
      </c>
      <c r="J82" s="51"/>
      <c r="K82" s="112">
        <f>SUM(K85)</f>
        <v>972.4</v>
      </c>
      <c r="L82" s="51"/>
      <c r="M82" s="112">
        <f>SUM(M85)</f>
        <v>972.4</v>
      </c>
      <c r="N82" s="51"/>
      <c r="O82" s="112">
        <f>SUM(O85)</f>
        <v>972.4</v>
      </c>
      <c r="P82" s="51"/>
      <c r="Q82" s="231">
        <f>SUM(Q85)</f>
        <v>972.4</v>
      </c>
      <c r="R82" s="51"/>
      <c r="S82" s="231">
        <f>SUM(S85)</f>
        <v>972.4</v>
      </c>
      <c r="T82" s="51"/>
      <c r="U82" s="231">
        <f>SUM(U85)</f>
        <v>972.4</v>
      </c>
    </row>
    <row r="83" spans="1:21" ht="14.25" customHeight="1">
      <c r="A83" s="68"/>
      <c r="B83" s="69"/>
      <c r="C83" s="64">
        <v>6313</v>
      </c>
      <c r="D83" s="37" t="s">
        <v>40</v>
      </c>
      <c r="E83" s="33" t="s">
        <v>41</v>
      </c>
      <c r="F83" s="71"/>
      <c r="G83" s="71">
        <v>0</v>
      </c>
      <c r="H83" s="51">
        <v>127.4</v>
      </c>
      <c r="I83" s="71">
        <f>G83+H83</f>
        <v>127.4</v>
      </c>
      <c r="J83" s="51"/>
      <c r="K83" s="71">
        <f>I83+J83</f>
        <v>127.4</v>
      </c>
      <c r="L83" s="51"/>
      <c r="M83" s="71">
        <f>K83+L83</f>
        <v>127.4</v>
      </c>
      <c r="N83" s="51"/>
      <c r="O83" s="71">
        <f>K83+N83</f>
        <v>127.4</v>
      </c>
      <c r="P83" s="51"/>
      <c r="Q83" s="159">
        <f>O83+P83</f>
        <v>127.4</v>
      </c>
      <c r="R83" s="51"/>
      <c r="S83" s="159">
        <f>Q83+R83</f>
        <v>127.4</v>
      </c>
      <c r="T83" s="51"/>
      <c r="U83" s="159">
        <f>S83+T83</f>
        <v>127.4</v>
      </c>
    </row>
    <row r="84" spans="1:21" ht="14.25" customHeight="1">
      <c r="A84" s="73"/>
      <c r="B84" s="64"/>
      <c r="C84" s="64">
        <v>6313</v>
      </c>
      <c r="D84" s="30" t="s">
        <v>97</v>
      </c>
      <c r="E84" s="30" t="s">
        <v>98</v>
      </c>
      <c r="F84" s="71"/>
      <c r="G84" s="71">
        <v>0</v>
      </c>
      <c r="H84" s="51">
        <v>845</v>
      </c>
      <c r="I84" s="71">
        <f>G84+H84</f>
        <v>845</v>
      </c>
      <c r="J84" s="51"/>
      <c r="K84" s="71">
        <f>I84+J84</f>
        <v>845</v>
      </c>
      <c r="L84" s="51"/>
      <c r="M84" s="71">
        <f>K84+L84</f>
        <v>845</v>
      </c>
      <c r="N84" s="51"/>
      <c r="O84" s="71">
        <f>K84+N84</f>
        <v>845</v>
      </c>
      <c r="P84" s="51"/>
      <c r="Q84" s="159">
        <f>O84+P84</f>
        <v>845</v>
      </c>
      <c r="R84" s="51"/>
      <c r="S84" s="159">
        <f>Q84+R84</f>
        <v>845</v>
      </c>
      <c r="T84" s="51"/>
      <c r="U84" s="159">
        <f>S84+T84</f>
        <v>845</v>
      </c>
    </row>
    <row r="85" spans="1:21" ht="14.25" customHeight="1" thickBot="1">
      <c r="A85" s="80"/>
      <c r="B85" s="81"/>
      <c r="C85" s="82">
        <v>6313</v>
      </c>
      <c r="D85" s="34"/>
      <c r="E85" s="32" t="s">
        <v>33</v>
      </c>
      <c r="F85" s="84"/>
      <c r="G85" s="193">
        <f>SUM(G83:G84)</f>
        <v>0</v>
      </c>
      <c r="H85" s="191">
        <f>H83+H84</f>
        <v>972.4</v>
      </c>
      <c r="I85" s="193">
        <f>SUM(G85:H85)</f>
        <v>972.4</v>
      </c>
      <c r="J85" s="51"/>
      <c r="K85" s="193">
        <f>SUM(I85:J85)</f>
        <v>972.4</v>
      </c>
      <c r="L85" s="51"/>
      <c r="M85" s="193">
        <f>SUM(K85:L85)</f>
        <v>972.4</v>
      </c>
      <c r="N85" s="51"/>
      <c r="O85" s="193">
        <f>M85+N85</f>
        <v>972.4</v>
      </c>
      <c r="P85" s="51"/>
      <c r="Q85" s="228">
        <f>SUM(O85:P85)</f>
        <v>972.4</v>
      </c>
      <c r="R85" s="51"/>
      <c r="S85" s="228">
        <f>SUM(Q85:R85)</f>
        <v>972.4</v>
      </c>
      <c r="T85" s="51"/>
      <c r="U85" s="228">
        <f>SUM(S85:T85)</f>
        <v>972.4</v>
      </c>
    </row>
    <row r="86" spans="1:21" ht="14.25" customHeight="1">
      <c r="A86" s="89">
        <v>7</v>
      </c>
      <c r="B86" s="90">
        <v>3526</v>
      </c>
      <c r="C86" s="90"/>
      <c r="D86" s="36"/>
      <c r="E86" s="91" t="s">
        <v>42</v>
      </c>
      <c r="F86" s="92"/>
      <c r="G86" s="113">
        <f>G97+G98+G99</f>
        <v>845</v>
      </c>
      <c r="H86" s="54"/>
      <c r="I86" s="113">
        <f>I97+I98+I99</f>
        <v>1563.1</v>
      </c>
      <c r="J86" s="54"/>
      <c r="K86" s="113">
        <f>K97+K98+K99</f>
        <v>1563.1</v>
      </c>
      <c r="L86" s="54"/>
      <c r="M86" s="113">
        <f>M97+M98+M99</f>
        <v>1563.1</v>
      </c>
      <c r="N86" s="54"/>
      <c r="O86" s="113">
        <f>O97+O98+O99</f>
        <v>1563.1</v>
      </c>
      <c r="P86" s="54"/>
      <c r="Q86" s="229">
        <f>Q97+Q98+Q99</f>
        <v>1563.1</v>
      </c>
      <c r="R86" s="54"/>
      <c r="S86" s="229">
        <f>S97+S98+S99</f>
        <v>1563.1</v>
      </c>
      <c r="T86" s="54"/>
      <c r="U86" s="229">
        <f>U97+U98+U99</f>
        <v>1563.1</v>
      </c>
    </row>
    <row r="87" spans="1:21" ht="14.25" customHeight="1">
      <c r="A87" s="73"/>
      <c r="B87" s="88"/>
      <c r="C87" s="93">
        <v>6121</v>
      </c>
      <c r="D87" s="37" t="s">
        <v>99</v>
      </c>
      <c r="E87" s="102" t="s">
        <v>100</v>
      </c>
      <c r="F87" s="70"/>
      <c r="G87" s="71">
        <v>0</v>
      </c>
      <c r="H87" s="51">
        <v>282.1</v>
      </c>
      <c r="I87" s="71">
        <f>G87+H87</f>
        <v>282.1</v>
      </c>
      <c r="J87" s="51"/>
      <c r="K87" s="71">
        <f aca="true" t="shared" si="23" ref="K87:K99">I87+J87</f>
        <v>282.1</v>
      </c>
      <c r="L87" s="51"/>
      <c r="M87" s="71">
        <f aca="true" t="shared" si="24" ref="M87:M99">K87+L87</f>
        <v>282.1</v>
      </c>
      <c r="N87" s="51"/>
      <c r="O87" s="71">
        <f aca="true" t="shared" si="25" ref="O87:O99">K87+N87</f>
        <v>282.1</v>
      </c>
      <c r="P87" s="51"/>
      <c r="Q87" s="159">
        <f>O87+P87</f>
        <v>282.1</v>
      </c>
      <c r="R87" s="51"/>
      <c r="S87" s="159">
        <f>Q87+R87</f>
        <v>282.1</v>
      </c>
      <c r="T87" s="51"/>
      <c r="U87" s="159">
        <f>S87+T87</f>
        <v>282.1</v>
      </c>
    </row>
    <row r="88" spans="1:21" ht="14.25" customHeight="1">
      <c r="A88" s="80"/>
      <c r="B88" s="82"/>
      <c r="C88" s="93">
        <v>6121</v>
      </c>
      <c r="D88" s="37" t="s">
        <v>101</v>
      </c>
      <c r="E88" s="102" t="s">
        <v>102</v>
      </c>
      <c r="F88" s="70"/>
      <c r="G88" s="71">
        <v>0</v>
      </c>
      <c r="H88" s="51">
        <v>36</v>
      </c>
      <c r="I88" s="71">
        <f aca="true" t="shared" si="26" ref="I88:I96">G88+H88</f>
        <v>36</v>
      </c>
      <c r="J88" s="51">
        <v>-36</v>
      </c>
      <c r="K88" s="71">
        <f t="shared" si="23"/>
        <v>0</v>
      </c>
      <c r="L88" s="51"/>
      <c r="M88" s="71">
        <f t="shared" si="24"/>
        <v>0</v>
      </c>
      <c r="N88" s="51"/>
      <c r="O88" s="71">
        <f t="shared" si="25"/>
        <v>0</v>
      </c>
      <c r="P88" s="51"/>
      <c r="Q88" s="159">
        <f aca="true" t="shared" si="27" ref="Q88:Q96">O88+P88</f>
        <v>0</v>
      </c>
      <c r="R88" s="51"/>
      <c r="S88" s="159">
        <f aca="true" t="shared" si="28" ref="S88:S96">Q88+R88</f>
        <v>0</v>
      </c>
      <c r="T88" s="51"/>
      <c r="U88" s="159">
        <f aca="true" t="shared" si="29" ref="U88:U96">S88+T88</f>
        <v>0</v>
      </c>
    </row>
    <row r="89" spans="1:21" ht="14.25" customHeight="1">
      <c r="A89" s="68"/>
      <c r="B89" s="69"/>
      <c r="C89" s="64">
        <v>6351</v>
      </c>
      <c r="D89" s="37" t="s">
        <v>101</v>
      </c>
      <c r="E89" s="102" t="s">
        <v>102</v>
      </c>
      <c r="F89" s="74"/>
      <c r="G89" s="75">
        <v>0</v>
      </c>
      <c r="H89" s="51"/>
      <c r="I89" s="71">
        <f t="shared" si="26"/>
        <v>0</v>
      </c>
      <c r="J89" s="51">
        <v>36</v>
      </c>
      <c r="K89" s="71">
        <f t="shared" si="23"/>
        <v>36</v>
      </c>
      <c r="L89" s="51"/>
      <c r="M89" s="71">
        <f t="shared" si="24"/>
        <v>36</v>
      </c>
      <c r="N89" s="51"/>
      <c r="O89" s="71">
        <f t="shared" si="25"/>
        <v>36</v>
      </c>
      <c r="P89" s="51"/>
      <c r="Q89" s="159">
        <f t="shared" si="27"/>
        <v>36</v>
      </c>
      <c r="R89" s="51"/>
      <c r="S89" s="159">
        <f t="shared" si="28"/>
        <v>36</v>
      </c>
      <c r="T89" s="51"/>
      <c r="U89" s="159">
        <f t="shared" si="29"/>
        <v>36</v>
      </c>
    </row>
    <row r="90" spans="1:21" ht="14.25" customHeight="1">
      <c r="A90" s="68"/>
      <c r="B90" s="69"/>
      <c r="C90" s="64">
        <v>6351</v>
      </c>
      <c r="D90" s="37" t="s">
        <v>103</v>
      </c>
      <c r="E90" s="102" t="s">
        <v>104</v>
      </c>
      <c r="F90" s="74"/>
      <c r="G90" s="75">
        <v>0</v>
      </c>
      <c r="H90" s="51">
        <v>400</v>
      </c>
      <c r="I90" s="71">
        <f t="shared" si="26"/>
        <v>400</v>
      </c>
      <c r="J90" s="51">
        <v>-400</v>
      </c>
      <c r="K90" s="71">
        <f t="shared" si="23"/>
        <v>0</v>
      </c>
      <c r="L90" s="51"/>
      <c r="M90" s="71">
        <f t="shared" si="24"/>
        <v>0</v>
      </c>
      <c r="N90" s="51"/>
      <c r="O90" s="71">
        <f t="shared" si="25"/>
        <v>0</v>
      </c>
      <c r="P90" s="51"/>
      <c r="Q90" s="159">
        <f t="shared" si="27"/>
        <v>0</v>
      </c>
      <c r="R90" s="51"/>
      <c r="S90" s="159">
        <f t="shared" si="28"/>
        <v>0</v>
      </c>
      <c r="T90" s="51"/>
      <c r="U90" s="159">
        <f t="shared" si="29"/>
        <v>0</v>
      </c>
    </row>
    <row r="91" spans="1:21" ht="14.25" customHeight="1">
      <c r="A91" s="68"/>
      <c r="B91" s="69"/>
      <c r="C91" s="64">
        <v>5331</v>
      </c>
      <c r="D91" s="37" t="s">
        <v>103</v>
      </c>
      <c r="E91" s="102" t="s">
        <v>104</v>
      </c>
      <c r="F91" s="74"/>
      <c r="G91" s="75">
        <v>0</v>
      </c>
      <c r="H91" s="51"/>
      <c r="I91" s="71">
        <f t="shared" si="26"/>
        <v>0</v>
      </c>
      <c r="J91" s="51">
        <v>400</v>
      </c>
      <c r="K91" s="71">
        <f t="shared" si="23"/>
        <v>400</v>
      </c>
      <c r="L91" s="51"/>
      <c r="M91" s="71">
        <f t="shared" si="24"/>
        <v>400</v>
      </c>
      <c r="N91" s="51"/>
      <c r="O91" s="71">
        <f t="shared" si="25"/>
        <v>400</v>
      </c>
      <c r="P91" s="51"/>
      <c r="Q91" s="159">
        <f t="shared" si="27"/>
        <v>400</v>
      </c>
      <c r="R91" s="51"/>
      <c r="S91" s="159">
        <f t="shared" si="28"/>
        <v>400</v>
      </c>
      <c r="T91" s="51"/>
      <c r="U91" s="159">
        <f t="shared" si="29"/>
        <v>400</v>
      </c>
    </row>
    <row r="92" spans="1:21" ht="14.25" customHeight="1">
      <c r="A92" s="68"/>
      <c r="B92" s="69"/>
      <c r="C92" s="64">
        <v>6351</v>
      </c>
      <c r="D92" s="37" t="s">
        <v>105</v>
      </c>
      <c r="E92" s="102" t="s">
        <v>106</v>
      </c>
      <c r="F92" s="74"/>
      <c r="G92" s="75">
        <v>50</v>
      </c>
      <c r="H92" s="51"/>
      <c r="I92" s="71">
        <f t="shared" si="26"/>
        <v>50</v>
      </c>
      <c r="J92" s="51"/>
      <c r="K92" s="71">
        <f t="shared" si="23"/>
        <v>50</v>
      </c>
      <c r="L92" s="51"/>
      <c r="M92" s="71">
        <f t="shared" si="24"/>
        <v>50</v>
      </c>
      <c r="N92" s="51"/>
      <c r="O92" s="71">
        <f t="shared" si="25"/>
        <v>50</v>
      </c>
      <c r="P92" s="51"/>
      <c r="Q92" s="159">
        <f t="shared" si="27"/>
        <v>50</v>
      </c>
      <c r="R92" s="51"/>
      <c r="S92" s="159">
        <f t="shared" si="28"/>
        <v>50</v>
      </c>
      <c r="T92" s="51"/>
      <c r="U92" s="159">
        <f t="shared" si="29"/>
        <v>50</v>
      </c>
    </row>
    <row r="93" spans="1:21" ht="14.25" customHeight="1">
      <c r="A93" s="68"/>
      <c r="B93" s="69"/>
      <c r="C93" s="64">
        <v>6351</v>
      </c>
      <c r="D93" s="37" t="s">
        <v>107</v>
      </c>
      <c r="E93" s="102" t="s">
        <v>108</v>
      </c>
      <c r="F93" s="74"/>
      <c r="G93" s="75">
        <v>50</v>
      </c>
      <c r="H93" s="51"/>
      <c r="I93" s="71">
        <f t="shared" si="26"/>
        <v>50</v>
      </c>
      <c r="J93" s="51"/>
      <c r="K93" s="71">
        <f t="shared" si="23"/>
        <v>50</v>
      </c>
      <c r="L93" s="51"/>
      <c r="M93" s="71">
        <f t="shared" si="24"/>
        <v>50</v>
      </c>
      <c r="N93" s="51"/>
      <c r="O93" s="71">
        <f t="shared" si="25"/>
        <v>50</v>
      </c>
      <c r="P93" s="51"/>
      <c r="Q93" s="159">
        <f t="shared" si="27"/>
        <v>50</v>
      </c>
      <c r="R93" s="51"/>
      <c r="S93" s="159">
        <f t="shared" si="28"/>
        <v>50</v>
      </c>
      <c r="T93" s="51"/>
      <c r="U93" s="159">
        <f t="shared" si="29"/>
        <v>50</v>
      </c>
    </row>
    <row r="94" spans="1:21" ht="14.25" customHeight="1">
      <c r="A94" s="68"/>
      <c r="B94" s="69"/>
      <c r="C94" s="64">
        <v>6121</v>
      </c>
      <c r="D94" s="37" t="s">
        <v>109</v>
      </c>
      <c r="E94" s="102" t="s">
        <v>110</v>
      </c>
      <c r="F94" s="74"/>
      <c r="G94" s="75">
        <v>400</v>
      </c>
      <c r="H94" s="51"/>
      <c r="I94" s="71">
        <f t="shared" si="26"/>
        <v>400</v>
      </c>
      <c r="J94" s="51"/>
      <c r="K94" s="71">
        <f t="shared" si="23"/>
        <v>400</v>
      </c>
      <c r="L94" s="51"/>
      <c r="M94" s="71">
        <f t="shared" si="24"/>
        <v>400</v>
      </c>
      <c r="N94" s="51"/>
      <c r="O94" s="71">
        <f t="shared" si="25"/>
        <v>400</v>
      </c>
      <c r="P94" s="51"/>
      <c r="Q94" s="159">
        <f t="shared" si="27"/>
        <v>400</v>
      </c>
      <c r="R94" s="51"/>
      <c r="S94" s="159">
        <f t="shared" si="28"/>
        <v>400</v>
      </c>
      <c r="T94" s="51"/>
      <c r="U94" s="159">
        <f t="shared" si="29"/>
        <v>400</v>
      </c>
    </row>
    <row r="95" spans="1:21" ht="14.25" customHeight="1">
      <c r="A95" s="68"/>
      <c r="B95" s="69"/>
      <c r="C95" s="64">
        <v>6121</v>
      </c>
      <c r="D95" s="37" t="s">
        <v>111</v>
      </c>
      <c r="E95" s="102" t="s">
        <v>112</v>
      </c>
      <c r="F95" s="74"/>
      <c r="G95" s="75">
        <v>300</v>
      </c>
      <c r="H95" s="51"/>
      <c r="I95" s="71">
        <f t="shared" si="26"/>
        <v>300</v>
      </c>
      <c r="J95" s="51"/>
      <c r="K95" s="71">
        <f t="shared" si="23"/>
        <v>300</v>
      </c>
      <c r="L95" s="51"/>
      <c r="M95" s="71">
        <f t="shared" si="24"/>
        <v>300</v>
      </c>
      <c r="N95" s="51"/>
      <c r="O95" s="71">
        <f t="shared" si="25"/>
        <v>300</v>
      </c>
      <c r="P95" s="51"/>
      <c r="Q95" s="159">
        <f t="shared" si="27"/>
        <v>300</v>
      </c>
      <c r="R95" s="51"/>
      <c r="S95" s="159">
        <f t="shared" si="28"/>
        <v>300</v>
      </c>
      <c r="T95" s="51"/>
      <c r="U95" s="159">
        <f t="shared" si="29"/>
        <v>300</v>
      </c>
    </row>
    <row r="96" spans="1:21" ht="14.25" customHeight="1">
      <c r="A96" s="68"/>
      <c r="B96" s="69"/>
      <c r="C96" s="64">
        <v>6351</v>
      </c>
      <c r="D96" s="37" t="s">
        <v>113</v>
      </c>
      <c r="E96" s="102" t="s">
        <v>114</v>
      </c>
      <c r="F96" s="74"/>
      <c r="G96" s="75">
        <v>45</v>
      </c>
      <c r="H96" s="51"/>
      <c r="I96" s="71">
        <f t="shared" si="26"/>
        <v>45</v>
      </c>
      <c r="J96" s="51"/>
      <c r="K96" s="71">
        <f t="shared" si="23"/>
        <v>45</v>
      </c>
      <c r="L96" s="51"/>
      <c r="M96" s="71">
        <f t="shared" si="24"/>
        <v>45</v>
      </c>
      <c r="N96" s="51"/>
      <c r="O96" s="71">
        <f t="shared" si="25"/>
        <v>45</v>
      </c>
      <c r="P96" s="51"/>
      <c r="Q96" s="159">
        <f t="shared" si="27"/>
        <v>45</v>
      </c>
      <c r="R96" s="51"/>
      <c r="S96" s="159">
        <f t="shared" si="28"/>
        <v>45</v>
      </c>
      <c r="T96" s="51"/>
      <c r="U96" s="159">
        <f t="shared" si="29"/>
        <v>45</v>
      </c>
    </row>
    <row r="97" spans="1:21" ht="14.25" customHeight="1">
      <c r="A97" s="68"/>
      <c r="B97" s="69"/>
      <c r="C97" s="88">
        <v>6351</v>
      </c>
      <c r="D97" s="30"/>
      <c r="E97" s="35" t="s">
        <v>13</v>
      </c>
      <c r="F97" s="74"/>
      <c r="G97" s="98">
        <f>G92+G93+G96</f>
        <v>145</v>
      </c>
      <c r="H97" s="125">
        <f>H90</f>
        <v>400</v>
      </c>
      <c r="I97" s="98">
        <f>G97+H97</f>
        <v>545</v>
      </c>
      <c r="J97" s="125">
        <f>J89+J90</f>
        <v>-364</v>
      </c>
      <c r="K97" s="98">
        <f t="shared" si="23"/>
        <v>181</v>
      </c>
      <c r="L97" s="125"/>
      <c r="M97" s="98">
        <f t="shared" si="24"/>
        <v>181</v>
      </c>
      <c r="N97" s="125"/>
      <c r="O97" s="98">
        <f t="shared" si="25"/>
        <v>181</v>
      </c>
      <c r="P97" s="51"/>
      <c r="Q97" s="230">
        <f>O97+P97</f>
        <v>181</v>
      </c>
      <c r="R97" s="51"/>
      <c r="S97" s="230">
        <f>Q97+R97</f>
        <v>181</v>
      </c>
      <c r="T97" s="51"/>
      <c r="U97" s="230">
        <f>S97+T97</f>
        <v>181</v>
      </c>
    </row>
    <row r="98" spans="1:21" ht="14.25" customHeight="1">
      <c r="A98" s="68"/>
      <c r="B98" s="69"/>
      <c r="C98" s="88">
        <v>5331</v>
      </c>
      <c r="D98" s="30"/>
      <c r="E98" s="35" t="s">
        <v>49</v>
      </c>
      <c r="F98" s="74"/>
      <c r="G98" s="207">
        <v>0</v>
      </c>
      <c r="H98" s="208">
        <v>0</v>
      </c>
      <c r="I98" s="207">
        <f>G98+H98</f>
        <v>0</v>
      </c>
      <c r="J98" s="208">
        <f>J91</f>
        <v>400</v>
      </c>
      <c r="K98" s="207">
        <f t="shared" si="23"/>
        <v>400</v>
      </c>
      <c r="L98" s="208"/>
      <c r="M98" s="207">
        <f t="shared" si="24"/>
        <v>400</v>
      </c>
      <c r="N98" s="209"/>
      <c r="O98" s="207">
        <f t="shared" si="25"/>
        <v>400</v>
      </c>
      <c r="P98" s="52"/>
      <c r="Q98" s="207">
        <f>O98+P98</f>
        <v>400</v>
      </c>
      <c r="R98" s="52"/>
      <c r="S98" s="207">
        <f>Q98+R98</f>
        <v>400</v>
      </c>
      <c r="T98" s="52"/>
      <c r="U98" s="207">
        <f>S98+T98</f>
        <v>400</v>
      </c>
    </row>
    <row r="99" spans="1:21" ht="14.25" customHeight="1" thickBot="1">
      <c r="A99" s="68"/>
      <c r="B99" s="69"/>
      <c r="C99" s="86">
        <v>6121</v>
      </c>
      <c r="D99" s="37"/>
      <c r="E99" s="32" t="s">
        <v>28</v>
      </c>
      <c r="F99" s="70"/>
      <c r="G99" s="206">
        <f>G94+G95</f>
        <v>700</v>
      </c>
      <c r="H99" s="125">
        <f>H87+H88</f>
        <v>318.1</v>
      </c>
      <c r="I99" s="206">
        <f>G99+H99</f>
        <v>1018.1</v>
      </c>
      <c r="J99" s="125">
        <f>J88</f>
        <v>-36</v>
      </c>
      <c r="K99" s="206">
        <f t="shared" si="23"/>
        <v>982.1</v>
      </c>
      <c r="L99" s="125"/>
      <c r="M99" s="206">
        <f t="shared" si="24"/>
        <v>982.1</v>
      </c>
      <c r="N99" s="125"/>
      <c r="O99" s="206">
        <f t="shared" si="25"/>
        <v>982.1</v>
      </c>
      <c r="P99" s="51"/>
      <c r="Q99" s="116">
        <f>O99+P99</f>
        <v>982.1</v>
      </c>
      <c r="R99" s="51"/>
      <c r="S99" s="116">
        <f>Q99+R99</f>
        <v>982.1</v>
      </c>
      <c r="T99" s="51"/>
      <c r="U99" s="116">
        <f>S99+T99</f>
        <v>982.1</v>
      </c>
    </row>
    <row r="100" spans="1:21" ht="14.25" customHeight="1">
      <c r="A100" s="89">
        <v>8</v>
      </c>
      <c r="B100" s="90">
        <v>3524</v>
      </c>
      <c r="C100" s="90"/>
      <c r="D100" s="36"/>
      <c r="E100" s="91" t="s">
        <v>118</v>
      </c>
      <c r="F100" s="199"/>
      <c r="G100" s="200">
        <f>G102</f>
        <v>138</v>
      </c>
      <c r="H100" s="54"/>
      <c r="I100" s="200">
        <f>I102</f>
        <v>138</v>
      </c>
      <c r="J100" s="54"/>
      <c r="K100" s="200">
        <f>K102</f>
        <v>138</v>
      </c>
      <c r="L100" s="54"/>
      <c r="M100" s="200">
        <f>M102</f>
        <v>138</v>
      </c>
      <c r="N100" s="54"/>
      <c r="O100" s="200">
        <f>O102</f>
        <v>138</v>
      </c>
      <c r="P100" s="54"/>
      <c r="Q100" s="232">
        <f>Q102</f>
        <v>138</v>
      </c>
      <c r="R100" s="54"/>
      <c r="S100" s="232">
        <f>S102</f>
        <v>138</v>
      </c>
      <c r="T100" s="54"/>
      <c r="U100" s="232">
        <f>U102</f>
        <v>138</v>
      </c>
    </row>
    <row r="101" spans="1:21" ht="14.25" customHeight="1">
      <c r="A101" s="73"/>
      <c r="B101" s="64"/>
      <c r="C101" s="64">
        <v>6351</v>
      </c>
      <c r="D101" s="30" t="s">
        <v>117</v>
      </c>
      <c r="E101" s="30" t="s">
        <v>120</v>
      </c>
      <c r="F101" s="75"/>
      <c r="G101" s="75">
        <v>138</v>
      </c>
      <c r="H101" s="52"/>
      <c r="I101" s="75">
        <f>G101+H101</f>
        <v>138</v>
      </c>
      <c r="J101" s="52"/>
      <c r="K101" s="75">
        <f>I101+J101</f>
        <v>138</v>
      </c>
      <c r="L101" s="52"/>
      <c r="M101" s="75">
        <f>K101+L101</f>
        <v>138</v>
      </c>
      <c r="N101" s="52"/>
      <c r="O101" s="75">
        <f>K101+N101</f>
        <v>138</v>
      </c>
      <c r="P101" s="52"/>
      <c r="Q101" s="117">
        <f>O101+P101</f>
        <v>138</v>
      </c>
      <c r="R101" s="52"/>
      <c r="S101" s="117">
        <f>Q101+R101</f>
        <v>138</v>
      </c>
      <c r="T101" s="52"/>
      <c r="U101" s="117">
        <f>S101+T101</f>
        <v>138</v>
      </c>
    </row>
    <row r="102" spans="1:21" ht="14.25" customHeight="1" thickBot="1">
      <c r="A102" s="212"/>
      <c r="B102" s="88"/>
      <c r="C102" s="88">
        <v>6351</v>
      </c>
      <c r="D102" s="30"/>
      <c r="E102" s="35" t="s">
        <v>13</v>
      </c>
      <c r="F102" s="213"/>
      <c r="G102" s="98">
        <f>G101</f>
        <v>138</v>
      </c>
      <c r="H102" s="126"/>
      <c r="I102" s="98">
        <f>I101</f>
        <v>138</v>
      </c>
      <c r="J102" s="126"/>
      <c r="K102" s="98">
        <f>K101</f>
        <v>138</v>
      </c>
      <c r="L102" s="126"/>
      <c r="M102" s="98">
        <f>M101</f>
        <v>138</v>
      </c>
      <c r="N102" s="126"/>
      <c r="O102" s="98">
        <f>O101</f>
        <v>138</v>
      </c>
      <c r="P102" s="126"/>
      <c r="Q102" s="230">
        <f>Q101</f>
        <v>138</v>
      </c>
      <c r="R102" s="126"/>
      <c r="S102" s="230">
        <f>S101</f>
        <v>138</v>
      </c>
      <c r="T102" s="126"/>
      <c r="U102" s="230">
        <f>U101</f>
        <v>138</v>
      </c>
    </row>
    <row r="103" spans="1:21" ht="14.25" customHeight="1">
      <c r="A103" s="89">
        <v>11</v>
      </c>
      <c r="B103" s="90">
        <v>3533</v>
      </c>
      <c r="C103" s="90"/>
      <c r="D103" s="36"/>
      <c r="E103" s="91" t="s">
        <v>43</v>
      </c>
      <c r="F103" s="199"/>
      <c r="G103" s="200">
        <f>G108+G109</f>
        <v>4517</v>
      </c>
      <c r="H103" s="54"/>
      <c r="I103" s="200">
        <f>I108+I109</f>
        <v>4630</v>
      </c>
      <c r="J103" s="54"/>
      <c r="K103" s="200">
        <f>K108+K109</f>
        <v>4630</v>
      </c>
      <c r="L103" s="54"/>
      <c r="M103" s="200">
        <f>M108+M109</f>
        <v>4630</v>
      </c>
      <c r="N103" s="54"/>
      <c r="O103" s="200">
        <f>O108+O109</f>
        <v>4630</v>
      </c>
      <c r="P103" s="54"/>
      <c r="Q103" s="232">
        <f>Q108+Q109</f>
        <v>4630</v>
      </c>
      <c r="R103" s="54"/>
      <c r="S103" s="232">
        <f>S108+S109</f>
        <v>4714.4</v>
      </c>
      <c r="T103" s="54"/>
      <c r="U103" s="232">
        <f>U108+U109</f>
        <v>4714.4</v>
      </c>
    </row>
    <row r="104" spans="1:21" ht="14.25" customHeight="1">
      <c r="A104" s="73"/>
      <c r="B104" s="64"/>
      <c r="C104" s="64">
        <v>6351</v>
      </c>
      <c r="D104" s="30" t="s">
        <v>115</v>
      </c>
      <c r="E104" s="30" t="s">
        <v>116</v>
      </c>
      <c r="F104" s="75"/>
      <c r="G104" s="75">
        <v>0</v>
      </c>
      <c r="H104" s="52">
        <v>113</v>
      </c>
      <c r="I104" s="75">
        <f>G104+H104</f>
        <v>113</v>
      </c>
      <c r="J104" s="52"/>
      <c r="K104" s="75">
        <f>I104+J104</f>
        <v>113</v>
      </c>
      <c r="L104" s="52"/>
      <c r="M104" s="75">
        <f>K104+L104</f>
        <v>113</v>
      </c>
      <c r="N104" s="52"/>
      <c r="O104" s="75">
        <f>K104+N104</f>
        <v>113</v>
      </c>
      <c r="P104" s="52"/>
      <c r="Q104" s="117">
        <f>O104+P104</f>
        <v>113</v>
      </c>
      <c r="R104" s="52"/>
      <c r="S104" s="117">
        <f aca="true" t="shared" si="30" ref="S104:S109">Q104+R104</f>
        <v>113</v>
      </c>
      <c r="T104" s="52"/>
      <c r="U104" s="117">
        <f aca="true" t="shared" si="31" ref="U104:U109">S104+T104</f>
        <v>113</v>
      </c>
    </row>
    <row r="105" spans="1:21" ht="14.25" customHeight="1">
      <c r="A105" s="73"/>
      <c r="B105" s="64"/>
      <c r="C105" s="64">
        <v>6351</v>
      </c>
      <c r="D105" s="30" t="s">
        <v>119</v>
      </c>
      <c r="E105" s="30" t="s">
        <v>44</v>
      </c>
      <c r="F105" s="75"/>
      <c r="G105" s="75">
        <v>0</v>
      </c>
      <c r="H105" s="52"/>
      <c r="I105" s="75">
        <v>0</v>
      </c>
      <c r="J105" s="52"/>
      <c r="K105" s="75">
        <v>0</v>
      </c>
      <c r="L105" s="52"/>
      <c r="M105" s="75">
        <v>0</v>
      </c>
      <c r="N105" s="52"/>
      <c r="O105" s="75">
        <v>0</v>
      </c>
      <c r="P105" s="52">
        <v>2000</v>
      </c>
      <c r="Q105" s="117">
        <f>O105+P105</f>
        <v>2000</v>
      </c>
      <c r="R105" s="52"/>
      <c r="S105" s="117">
        <f t="shared" si="30"/>
        <v>2000</v>
      </c>
      <c r="T105" s="52"/>
      <c r="U105" s="117">
        <f t="shared" si="31"/>
        <v>2000</v>
      </c>
    </row>
    <row r="106" spans="1:21" ht="14.25" customHeight="1">
      <c r="A106" s="73"/>
      <c r="B106" s="64"/>
      <c r="C106" s="64">
        <v>6351</v>
      </c>
      <c r="D106" s="30" t="s">
        <v>155</v>
      </c>
      <c r="E106" s="30" t="s">
        <v>156</v>
      </c>
      <c r="F106" s="75"/>
      <c r="G106" s="211">
        <v>0</v>
      </c>
      <c r="H106" s="52"/>
      <c r="I106" s="211">
        <v>0</v>
      </c>
      <c r="J106" s="52"/>
      <c r="K106" s="211">
        <v>0</v>
      </c>
      <c r="L106" s="52"/>
      <c r="M106" s="211">
        <v>0</v>
      </c>
      <c r="N106" s="52"/>
      <c r="O106" s="211">
        <v>0</v>
      </c>
      <c r="P106" s="52"/>
      <c r="Q106" s="117">
        <v>0</v>
      </c>
      <c r="R106" s="52">
        <v>84.4</v>
      </c>
      <c r="S106" s="117">
        <f t="shared" si="30"/>
        <v>84.4</v>
      </c>
      <c r="T106" s="52"/>
      <c r="U106" s="117">
        <f t="shared" si="31"/>
        <v>84.4</v>
      </c>
    </row>
    <row r="107" spans="1:21" ht="14.25" customHeight="1">
      <c r="A107" s="73"/>
      <c r="B107" s="64"/>
      <c r="C107" s="64">
        <v>5331</v>
      </c>
      <c r="D107" s="30" t="s">
        <v>119</v>
      </c>
      <c r="E107" s="30" t="s">
        <v>44</v>
      </c>
      <c r="F107" s="75"/>
      <c r="G107" s="75">
        <v>4517</v>
      </c>
      <c r="H107" s="52"/>
      <c r="I107" s="75">
        <f>G107+H107</f>
        <v>4517</v>
      </c>
      <c r="J107" s="52"/>
      <c r="K107" s="75">
        <f>I107+J107</f>
        <v>4517</v>
      </c>
      <c r="L107" s="52"/>
      <c r="M107" s="75">
        <f>K107+L107</f>
        <v>4517</v>
      </c>
      <c r="N107" s="52"/>
      <c r="O107" s="75">
        <f>K107+N107</f>
        <v>4517</v>
      </c>
      <c r="P107" s="52">
        <v>-2000</v>
      </c>
      <c r="Q107" s="117">
        <f>O107+P107</f>
        <v>2517</v>
      </c>
      <c r="R107" s="52"/>
      <c r="S107" s="117">
        <f t="shared" si="30"/>
        <v>2517</v>
      </c>
      <c r="T107" s="52"/>
      <c r="U107" s="117">
        <f t="shared" si="31"/>
        <v>2517</v>
      </c>
    </row>
    <row r="108" spans="1:21" ht="14.25" customHeight="1">
      <c r="A108" s="73"/>
      <c r="B108" s="64"/>
      <c r="C108" s="88">
        <v>5331</v>
      </c>
      <c r="D108" s="30"/>
      <c r="E108" s="35" t="s">
        <v>49</v>
      </c>
      <c r="F108" s="74"/>
      <c r="G108" s="207">
        <f>G107</f>
        <v>4517</v>
      </c>
      <c r="H108" s="208"/>
      <c r="I108" s="207">
        <f>G108+H108</f>
        <v>4517</v>
      </c>
      <c r="J108" s="209"/>
      <c r="K108" s="207">
        <f>I108+J108</f>
        <v>4517</v>
      </c>
      <c r="L108" s="209"/>
      <c r="M108" s="207">
        <f>K108+L108</f>
        <v>4517</v>
      </c>
      <c r="N108" s="209"/>
      <c r="O108" s="207">
        <f>K108+N108</f>
        <v>4517</v>
      </c>
      <c r="P108" s="208">
        <v>-2000</v>
      </c>
      <c r="Q108" s="207">
        <f>O108+P108</f>
        <v>2517</v>
      </c>
      <c r="R108" s="208"/>
      <c r="S108" s="207">
        <f t="shared" si="30"/>
        <v>2517</v>
      </c>
      <c r="T108" s="208"/>
      <c r="U108" s="207">
        <f t="shared" si="31"/>
        <v>2517</v>
      </c>
    </row>
    <row r="109" spans="1:21" ht="13.5" customHeight="1" thickBot="1">
      <c r="A109" s="201"/>
      <c r="B109" s="101"/>
      <c r="C109" s="101">
        <v>6351</v>
      </c>
      <c r="D109" s="202"/>
      <c r="E109" s="185" t="s">
        <v>13</v>
      </c>
      <c r="F109" s="203"/>
      <c r="G109" s="204">
        <f>G104</f>
        <v>0</v>
      </c>
      <c r="H109" s="198">
        <f>H104</f>
        <v>113</v>
      </c>
      <c r="I109" s="204">
        <f>G109+H109</f>
        <v>113</v>
      </c>
      <c r="J109" s="198"/>
      <c r="K109" s="204">
        <f>I109+J109</f>
        <v>113</v>
      </c>
      <c r="L109" s="198"/>
      <c r="M109" s="204">
        <f>K109+L109</f>
        <v>113</v>
      </c>
      <c r="N109" s="198"/>
      <c r="O109" s="204">
        <f>K109+N109</f>
        <v>113</v>
      </c>
      <c r="P109" s="198">
        <v>2000</v>
      </c>
      <c r="Q109" s="233">
        <f>O109+P109</f>
        <v>2113</v>
      </c>
      <c r="R109" s="198">
        <v>84.4</v>
      </c>
      <c r="S109" s="233">
        <f t="shared" si="30"/>
        <v>2197.4</v>
      </c>
      <c r="T109" s="198"/>
      <c r="U109" s="233">
        <f t="shared" si="31"/>
        <v>2197.4</v>
      </c>
    </row>
    <row r="110" spans="1:21" ht="14.25" customHeight="1">
      <c r="A110" s="175"/>
      <c r="B110" s="176"/>
      <c r="C110" s="177"/>
      <c r="D110" s="178"/>
      <c r="E110" s="179" t="s">
        <v>15</v>
      </c>
      <c r="F110" s="180"/>
      <c r="G110" s="181">
        <f>G112</f>
        <v>9000</v>
      </c>
      <c r="H110" s="182"/>
      <c r="I110" s="181">
        <f>I112</f>
        <v>9000</v>
      </c>
      <c r="J110" s="182"/>
      <c r="K110" s="181">
        <f>K112</f>
        <v>9000</v>
      </c>
      <c r="L110" s="182"/>
      <c r="M110" s="181">
        <f>M112</f>
        <v>9000</v>
      </c>
      <c r="N110" s="182"/>
      <c r="O110" s="181">
        <f>O112</f>
        <v>8833.8</v>
      </c>
      <c r="P110" s="182"/>
      <c r="Q110" s="234">
        <f>Q112</f>
        <v>8833.8</v>
      </c>
      <c r="R110" s="182"/>
      <c r="S110" s="234">
        <f>S112</f>
        <v>5266.999999999999</v>
      </c>
      <c r="T110" s="182"/>
      <c r="U110" s="234">
        <f>U112</f>
        <v>41.49999999999909</v>
      </c>
    </row>
    <row r="111" spans="1:21" ht="14.25" customHeight="1">
      <c r="A111" s="73"/>
      <c r="B111" s="64"/>
      <c r="C111" s="64">
        <v>6901</v>
      </c>
      <c r="D111" s="35"/>
      <c r="E111" s="49"/>
      <c r="F111" s="74"/>
      <c r="G111" s="75">
        <v>9000</v>
      </c>
      <c r="H111" s="52"/>
      <c r="I111" s="75">
        <f>G111+H111</f>
        <v>9000</v>
      </c>
      <c r="J111" s="52"/>
      <c r="K111" s="75">
        <f>I111+J111</f>
        <v>9000</v>
      </c>
      <c r="L111" s="52"/>
      <c r="M111" s="75">
        <f>K111+L111</f>
        <v>9000</v>
      </c>
      <c r="N111" s="52">
        <v>-166.2</v>
      </c>
      <c r="O111" s="75">
        <f>K111+N111</f>
        <v>8833.8</v>
      </c>
      <c r="P111" s="52"/>
      <c r="Q111" s="117">
        <f>O111+P111</f>
        <v>8833.8</v>
      </c>
      <c r="R111" s="52">
        <v>-3566.8</v>
      </c>
      <c r="S111" s="117">
        <f>Q111+R111</f>
        <v>5266.999999999999</v>
      </c>
      <c r="T111" s="52">
        <v>-5225.5</v>
      </c>
      <c r="U111" s="117">
        <f>S111+T111</f>
        <v>41.49999999999909</v>
      </c>
    </row>
    <row r="112" spans="1:21" ht="14.25" customHeight="1" thickBot="1">
      <c r="A112" s="183"/>
      <c r="B112" s="184"/>
      <c r="C112" s="101">
        <v>6901</v>
      </c>
      <c r="D112" s="185"/>
      <c r="E112" s="186" t="s">
        <v>18</v>
      </c>
      <c r="F112" s="187"/>
      <c r="G112" s="188">
        <f>SUM(G111)</f>
        <v>9000</v>
      </c>
      <c r="H112" s="205"/>
      <c r="I112" s="188">
        <f>G112+H112</f>
        <v>9000</v>
      </c>
      <c r="J112" s="205"/>
      <c r="K112" s="188">
        <f>I112+J112</f>
        <v>9000</v>
      </c>
      <c r="L112" s="205"/>
      <c r="M112" s="188">
        <f>K112+L112</f>
        <v>9000</v>
      </c>
      <c r="N112" s="205">
        <v>-166.2</v>
      </c>
      <c r="O112" s="188">
        <f>K112+N112</f>
        <v>8833.8</v>
      </c>
      <c r="P112" s="189"/>
      <c r="Q112" s="235">
        <f>O112+P112</f>
        <v>8833.8</v>
      </c>
      <c r="R112" s="205">
        <v>-3566.8</v>
      </c>
      <c r="S112" s="235">
        <f>Q112+R112</f>
        <v>5266.999999999999</v>
      </c>
      <c r="T112" s="205">
        <v>-5225.5</v>
      </c>
      <c r="U112" s="235">
        <f>S112+T112</f>
        <v>41.49999999999909</v>
      </c>
    </row>
    <row r="113" spans="1:21" ht="16.5" thickBot="1">
      <c r="A113" s="94"/>
      <c r="B113" s="95"/>
      <c r="C113" s="95"/>
      <c r="D113" s="96"/>
      <c r="E113" s="97"/>
      <c r="F113" s="99">
        <f>F26+F27+F40</f>
        <v>0</v>
      </c>
      <c r="G113" s="99">
        <f>G112+G109+G108+G102+G99+G98+G97+G85+G80+G75+G74+G73+G66+G65+G64+G63+G53+G51+G50+G36+G34+G33</f>
        <v>70000</v>
      </c>
      <c r="H113" s="160">
        <f>H104+H90+H88+H87+H84+H83+H77+H70+H69+H68+H60+H58+H57+H55+H49+H48+H47+H46+H45+H43+H40+H38+H31+H30+H28+H27+H26</f>
        <v>63009.5</v>
      </c>
      <c r="I113" s="168">
        <f>I112+I109+I108+I102+I99+I98+I97+I85+I80+I75+I74+I73+I66+I65+I64+I63+I53+I51+I50+I36+I34+I33</f>
        <v>133009.5</v>
      </c>
      <c r="J113" s="160">
        <f>J88+J89+J90+J91</f>
        <v>0</v>
      </c>
      <c r="K113" s="168">
        <f>K112+K109+K108+K102+K99+K98+K97+K85+K80+K75+K74+K73+K66+K65+K64+K63+K53+K51+K50+K36+K34+K33</f>
        <v>133009.5</v>
      </c>
      <c r="L113" s="160">
        <f>L49+L44+L32+L79+L39</f>
        <v>20000</v>
      </c>
      <c r="M113" s="168">
        <f>M112+M109+M108+M102+M99+M98+M97+M85+M80+M75+M74+M73+M66+M65+M64+M63+M53+M51+M50+M36+M34+M33+M35+M81</f>
        <v>153009.5</v>
      </c>
      <c r="N113" s="160">
        <f>N111+N71+N56</f>
        <v>0</v>
      </c>
      <c r="O113" s="168">
        <f>O112+O109+O108+O102+O99+O98+O97+O85+O80+O75+O74+O73+O66+O65+O64+O63+O53+O51+O50+O36+O34+O33+O35+O81</f>
        <v>153009.5</v>
      </c>
      <c r="P113" s="55">
        <f>P107+P105</f>
        <v>0</v>
      </c>
      <c r="Q113" s="168">
        <f>Q112+Q109+Q108+Q102+Q99+Q98+Q97+Q85+Q80+Q75+Q74+Q73+Q66+Q65+Q64+Q63+Q53+Q51+Q50+Q36+Q34+Q33+Q35+Q81</f>
        <v>153009.5</v>
      </c>
      <c r="R113" s="55">
        <f>R27+R28+R29+R40+R41+R42+R43+R45+R48+R58+R61+R72+R77+R78+R106+R111</f>
        <v>0</v>
      </c>
      <c r="S113" s="168">
        <f>S112+S109+S108+S102+S99+S98+S97+S85+S80+S75+S74+S73+S66+S65+S64+S63+S53+S51+S50+S36+S34+S33+S35+S81+S52</f>
        <v>153009.5</v>
      </c>
      <c r="T113" s="55">
        <f>T62+T68+T111</f>
        <v>0</v>
      </c>
      <c r="U113" s="168">
        <f>U112+U109+U108+U102+U99+U98+U97+U85+U80+U75+U74+U73+U66+U65+U64+U63+U53+U51+U50+U36+U34+U33+U35+U81+U52</f>
        <v>153009.5</v>
      </c>
    </row>
    <row r="114" spans="1:21" ht="12.75">
      <c r="A114" s="39"/>
      <c r="B114" s="40"/>
      <c r="C114" s="40"/>
      <c r="D114" s="40"/>
      <c r="E114" s="40"/>
      <c r="F114" s="40"/>
      <c r="G114" s="56"/>
      <c r="H114" s="57"/>
      <c r="I114" s="56"/>
      <c r="J114" s="58"/>
      <c r="K114" s="56"/>
      <c r="L114" s="58"/>
      <c r="M114" s="56"/>
      <c r="N114" s="58"/>
      <c r="O114" s="56"/>
      <c r="P114" s="59"/>
      <c r="Q114" s="56"/>
      <c r="R114" s="59"/>
      <c r="S114" s="56"/>
      <c r="T114" s="59"/>
      <c r="U114" s="56"/>
    </row>
    <row r="115" spans="1:21" ht="12.75">
      <c r="A115" s="39"/>
      <c r="B115" s="40"/>
      <c r="C115" s="40"/>
      <c r="D115" s="40"/>
      <c r="E115" s="40"/>
      <c r="F115" s="40"/>
      <c r="G115" s="56"/>
      <c r="H115" s="57"/>
      <c r="I115" s="56"/>
      <c r="J115" s="60"/>
      <c r="K115" s="56"/>
      <c r="L115" s="60"/>
      <c r="M115" s="56"/>
      <c r="N115" s="60"/>
      <c r="O115" s="56"/>
      <c r="P115" s="59"/>
      <c r="Q115" s="56"/>
      <c r="R115" s="59"/>
      <c r="S115" s="56"/>
      <c r="T115" s="59"/>
      <c r="U115" s="56"/>
    </row>
    <row r="116" spans="1:21" s="7" customFormat="1" ht="18" customHeight="1" thickBot="1">
      <c r="A116" s="41" t="s">
        <v>8</v>
      </c>
      <c r="B116" s="41"/>
      <c r="C116" s="41"/>
      <c r="D116" s="41"/>
      <c r="E116" s="41"/>
      <c r="F116" s="41"/>
      <c r="G116" s="61"/>
      <c r="H116" s="59"/>
      <c r="I116" s="59"/>
      <c r="J116" s="62"/>
      <c r="K116" s="59"/>
      <c r="L116" s="62"/>
      <c r="M116" s="59"/>
      <c r="N116" s="62"/>
      <c r="O116" s="59"/>
      <c r="P116" s="61"/>
      <c r="Q116" s="59"/>
      <c r="R116" s="61"/>
      <c r="S116" s="59"/>
      <c r="T116" s="61"/>
      <c r="U116" s="59"/>
    </row>
    <row r="117" spans="1:21" s="10" customFormat="1" ht="16.5" thickBot="1">
      <c r="A117" s="42" t="s">
        <v>9</v>
      </c>
      <c r="B117" s="38"/>
      <c r="C117" s="38"/>
      <c r="D117" s="137"/>
      <c r="E117" s="43"/>
      <c r="F117" s="44"/>
      <c r="G117" s="9" t="s">
        <v>10</v>
      </c>
      <c r="H117" s="169" t="s">
        <v>26</v>
      </c>
      <c r="I117" s="9" t="s">
        <v>27</v>
      </c>
      <c r="J117" s="12"/>
      <c r="K117" s="9" t="s">
        <v>27</v>
      </c>
      <c r="L117" s="12"/>
      <c r="M117" s="9" t="s">
        <v>27</v>
      </c>
      <c r="N117" s="12"/>
      <c r="O117" s="9" t="s">
        <v>27</v>
      </c>
      <c r="P117" s="8"/>
      <c r="Q117" s="9" t="s">
        <v>27</v>
      </c>
      <c r="R117" s="8"/>
      <c r="S117" s="9" t="s">
        <v>27</v>
      </c>
      <c r="T117" s="8"/>
      <c r="U117" s="9" t="s">
        <v>27</v>
      </c>
    </row>
    <row r="118" spans="1:21" s="10" customFormat="1" ht="15">
      <c r="A118" s="161" t="s">
        <v>19</v>
      </c>
      <c r="B118" s="45"/>
      <c r="C118" s="134">
        <v>6121</v>
      </c>
      <c r="D118" s="138"/>
      <c r="E118" s="46" t="s">
        <v>45</v>
      </c>
      <c r="F118" s="144"/>
      <c r="G118" s="141">
        <f>G33+G50+G63+G73+G80+G99</f>
        <v>55700</v>
      </c>
      <c r="H118" s="217">
        <f>H38+H40+H43+H55+H68+H77+H87+H88</f>
        <v>52159.6</v>
      </c>
      <c r="I118" s="218">
        <f>G118+H118</f>
        <v>107859.6</v>
      </c>
      <c r="J118" s="54">
        <f>J99</f>
        <v>-36</v>
      </c>
      <c r="K118" s="218">
        <f aca="true" t="shared" si="32" ref="K118:K124">I118+J118</f>
        <v>107823.6</v>
      </c>
      <c r="L118" s="54">
        <f>L44+L39</f>
        <v>16500</v>
      </c>
      <c r="M118" s="218">
        <f aca="true" t="shared" si="33" ref="M118:M126">K118+L118</f>
        <v>124323.6</v>
      </c>
      <c r="N118" s="54">
        <f>N63+N50</f>
        <v>101.7</v>
      </c>
      <c r="O118" s="218">
        <f aca="true" t="shared" si="34" ref="O118:O126">M118+N118</f>
        <v>124425.3</v>
      </c>
      <c r="P118" s="223">
        <v>0</v>
      </c>
      <c r="Q118" s="218">
        <f>O118+P118</f>
        <v>124425.3</v>
      </c>
      <c r="R118" s="223">
        <f>R77+R40+R43+R78</f>
        <v>225.4000000000001</v>
      </c>
      <c r="S118" s="218">
        <f>Q118+R118</f>
        <v>124650.7</v>
      </c>
      <c r="T118" s="223">
        <f>T68</f>
        <v>-200</v>
      </c>
      <c r="U118" s="218">
        <f>S118+T118</f>
        <v>124450.7</v>
      </c>
    </row>
    <row r="119" spans="1:21" s="10" customFormat="1" ht="15">
      <c r="A119" s="161" t="s">
        <v>19</v>
      </c>
      <c r="B119" s="162"/>
      <c r="C119" s="163">
        <v>6122</v>
      </c>
      <c r="D119" s="164"/>
      <c r="E119" s="165" t="s">
        <v>122</v>
      </c>
      <c r="F119" s="166"/>
      <c r="G119" s="167">
        <v>0</v>
      </c>
      <c r="H119" s="171">
        <f>H64</f>
        <v>106.5</v>
      </c>
      <c r="I119" s="219">
        <f aca="true" t="shared" si="35" ref="I119:I126">G119+H119</f>
        <v>106.5</v>
      </c>
      <c r="J119" s="51">
        <v>0</v>
      </c>
      <c r="K119" s="219">
        <f t="shared" si="32"/>
        <v>106.5</v>
      </c>
      <c r="L119" s="51">
        <v>0</v>
      </c>
      <c r="M119" s="219">
        <f t="shared" si="33"/>
        <v>106.5</v>
      </c>
      <c r="N119" s="51">
        <v>0</v>
      </c>
      <c r="O119" s="219">
        <f t="shared" si="34"/>
        <v>106.5</v>
      </c>
      <c r="P119" s="224">
        <v>0</v>
      </c>
      <c r="Q119" s="219">
        <f aca="true" t="shared" si="36" ref="Q119:Q126">O119+P119</f>
        <v>106.5</v>
      </c>
      <c r="R119" s="224">
        <v>0</v>
      </c>
      <c r="S119" s="219">
        <f aca="true" t="shared" si="37" ref="S119:S124">Q119+R119</f>
        <v>106.5</v>
      </c>
      <c r="T119" s="224">
        <v>0</v>
      </c>
      <c r="U119" s="219">
        <f aca="true" t="shared" si="38" ref="U119:U124">S119+T119</f>
        <v>106.5</v>
      </c>
    </row>
    <row r="120" spans="1:21" s="10" customFormat="1" ht="15">
      <c r="A120" s="161" t="s">
        <v>19</v>
      </c>
      <c r="B120" s="48"/>
      <c r="C120" s="135">
        <v>5137</v>
      </c>
      <c r="D120" s="139"/>
      <c r="E120" s="49" t="s">
        <v>46</v>
      </c>
      <c r="F120" s="145"/>
      <c r="G120" s="142">
        <v>0</v>
      </c>
      <c r="H120" s="170">
        <f>I58</f>
        <v>978.5</v>
      </c>
      <c r="I120" s="219">
        <f t="shared" si="35"/>
        <v>978.5</v>
      </c>
      <c r="J120" s="52">
        <v>0</v>
      </c>
      <c r="K120" s="219">
        <f t="shared" si="32"/>
        <v>978.5</v>
      </c>
      <c r="L120" s="52">
        <v>0</v>
      </c>
      <c r="M120" s="219">
        <f t="shared" si="33"/>
        <v>978.5</v>
      </c>
      <c r="N120" s="52">
        <v>0</v>
      </c>
      <c r="O120" s="219">
        <f t="shared" si="34"/>
        <v>978.5</v>
      </c>
      <c r="P120" s="225">
        <v>0</v>
      </c>
      <c r="Q120" s="219">
        <f t="shared" si="36"/>
        <v>978.5</v>
      </c>
      <c r="R120" s="225">
        <f>R58</f>
        <v>-30</v>
      </c>
      <c r="S120" s="219">
        <f t="shared" si="37"/>
        <v>948.5</v>
      </c>
      <c r="T120" s="225">
        <f>T58</f>
        <v>0</v>
      </c>
      <c r="U120" s="219">
        <f t="shared" si="38"/>
        <v>948.5</v>
      </c>
    </row>
    <row r="121" spans="1:21" ht="12.75">
      <c r="A121" s="161" t="s">
        <v>19</v>
      </c>
      <c r="B121" s="162"/>
      <c r="C121" s="163">
        <v>6351</v>
      </c>
      <c r="D121" s="164"/>
      <c r="E121" s="165" t="s">
        <v>17</v>
      </c>
      <c r="F121" s="166"/>
      <c r="G121" s="167">
        <f>G97+G102+G109</f>
        <v>283</v>
      </c>
      <c r="H121" s="171">
        <f>H90+H104</f>
        <v>513</v>
      </c>
      <c r="I121" s="219">
        <f t="shared" si="35"/>
        <v>796</v>
      </c>
      <c r="J121" s="51">
        <f>J97</f>
        <v>-364</v>
      </c>
      <c r="K121" s="219">
        <f t="shared" si="32"/>
        <v>432</v>
      </c>
      <c r="L121" s="51">
        <v>0</v>
      </c>
      <c r="M121" s="219">
        <f t="shared" si="33"/>
        <v>432</v>
      </c>
      <c r="N121" s="51">
        <f>N97</f>
        <v>0</v>
      </c>
      <c r="O121" s="219">
        <f t="shared" si="34"/>
        <v>432</v>
      </c>
      <c r="P121" s="224">
        <f>P105</f>
        <v>2000</v>
      </c>
      <c r="Q121" s="219">
        <f t="shared" si="36"/>
        <v>2432</v>
      </c>
      <c r="R121" s="224">
        <f>R106</f>
        <v>84.4</v>
      </c>
      <c r="S121" s="219">
        <f t="shared" si="37"/>
        <v>2516.4</v>
      </c>
      <c r="T121" s="224">
        <f>T106</f>
        <v>0</v>
      </c>
      <c r="U121" s="219">
        <f t="shared" si="38"/>
        <v>2516.4</v>
      </c>
    </row>
    <row r="122" spans="1:21" ht="12.75">
      <c r="A122" s="47" t="s">
        <v>19</v>
      </c>
      <c r="B122" s="48"/>
      <c r="C122" s="135">
        <v>6313</v>
      </c>
      <c r="D122" s="139"/>
      <c r="E122" s="49" t="s">
        <v>47</v>
      </c>
      <c r="F122" s="145"/>
      <c r="G122" s="142">
        <f>G34+G51+G65+G74+G85</f>
        <v>500</v>
      </c>
      <c r="H122" s="170">
        <f>H45+H46+H47+H60+H83+H84</f>
        <v>6242.4</v>
      </c>
      <c r="I122" s="219">
        <f t="shared" si="35"/>
        <v>6742.4</v>
      </c>
      <c r="J122" s="52">
        <v>0</v>
      </c>
      <c r="K122" s="219">
        <f t="shared" si="32"/>
        <v>6742.4</v>
      </c>
      <c r="L122" s="52">
        <v>0</v>
      </c>
      <c r="M122" s="219">
        <f t="shared" si="33"/>
        <v>6742.4</v>
      </c>
      <c r="N122" s="52">
        <v>0</v>
      </c>
      <c r="O122" s="219">
        <f t="shared" si="34"/>
        <v>6742.4</v>
      </c>
      <c r="P122" s="225">
        <v>0</v>
      </c>
      <c r="Q122" s="219">
        <f t="shared" si="36"/>
        <v>6742.4</v>
      </c>
      <c r="R122" s="225">
        <f>R61+R45</f>
        <v>71.1</v>
      </c>
      <c r="S122" s="219">
        <f t="shared" si="37"/>
        <v>6813.5</v>
      </c>
      <c r="T122" s="225">
        <f>T62</f>
        <v>5425.5</v>
      </c>
      <c r="U122" s="219">
        <f t="shared" si="38"/>
        <v>12239</v>
      </c>
    </row>
    <row r="123" spans="1:21" ht="12.75">
      <c r="A123" s="104" t="s">
        <v>19</v>
      </c>
      <c r="B123" s="48"/>
      <c r="C123" s="135">
        <v>5171</v>
      </c>
      <c r="D123" s="139"/>
      <c r="E123" s="49" t="s">
        <v>48</v>
      </c>
      <c r="F123" s="145"/>
      <c r="G123" s="142">
        <v>0</v>
      </c>
      <c r="H123" s="170">
        <f>H26+H27+H28+H30+H31+H48+H49+H69+H70</f>
        <v>3009.5</v>
      </c>
      <c r="I123" s="219">
        <f t="shared" si="35"/>
        <v>3009.5</v>
      </c>
      <c r="J123" s="52">
        <v>0</v>
      </c>
      <c r="K123" s="219">
        <f t="shared" si="32"/>
        <v>3009.5</v>
      </c>
      <c r="L123" s="52">
        <f>L49+L79</f>
        <v>3095</v>
      </c>
      <c r="M123" s="219">
        <f t="shared" si="33"/>
        <v>6104.5</v>
      </c>
      <c r="N123" s="52">
        <f>N75+N53</f>
        <v>64.5</v>
      </c>
      <c r="O123" s="219">
        <f t="shared" si="34"/>
        <v>6169</v>
      </c>
      <c r="P123" s="225">
        <v>0</v>
      </c>
      <c r="Q123" s="219">
        <f t="shared" si="36"/>
        <v>6169</v>
      </c>
      <c r="R123" s="225">
        <f>R27+R28+R29+R42+R48+R72</f>
        <v>1975.9</v>
      </c>
      <c r="S123" s="219">
        <f t="shared" si="37"/>
        <v>8144.9</v>
      </c>
      <c r="T123" s="225">
        <f>T27+T28+T29+T42+T48+T72</f>
        <v>0</v>
      </c>
      <c r="U123" s="219">
        <f t="shared" si="38"/>
        <v>8144.9</v>
      </c>
    </row>
    <row r="124" spans="1:21" ht="12.75">
      <c r="A124" s="47" t="s">
        <v>19</v>
      </c>
      <c r="B124" s="48"/>
      <c r="C124" s="135">
        <v>5331</v>
      </c>
      <c r="D124" s="139"/>
      <c r="E124" s="49" t="s">
        <v>50</v>
      </c>
      <c r="F124" s="145"/>
      <c r="G124" s="142">
        <f>G98+G108</f>
        <v>4517</v>
      </c>
      <c r="H124" s="170">
        <v>0</v>
      </c>
      <c r="I124" s="219">
        <f t="shared" si="35"/>
        <v>4517</v>
      </c>
      <c r="J124" s="52">
        <f>J98</f>
        <v>400</v>
      </c>
      <c r="K124" s="219">
        <f t="shared" si="32"/>
        <v>4917</v>
      </c>
      <c r="L124" s="52">
        <v>0</v>
      </c>
      <c r="M124" s="219">
        <f t="shared" si="33"/>
        <v>4917</v>
      </c>
      <c r="N124" s="52">
        <f>N98</f>
        <v>0</v>
      </c>
      <c r="O124" s="219">
        <f t="shared" si="34"/>
        <v>4917</v>
      </c>
      <c r="P124" s="225">
        <f>P107</f>
        <v>-2000</v>
      </c>
      <c r="Q124" s="219">
        <f t="shared" si="36"/>
        <v>2917</v>
      </c>
      <c r="R124" s="225">
        <f>R107</f>
        <v>0</v>
      </c>
      <c r="S124" s="219">
        <f t="shared" si="37"/>
        <v>2917</v>
      </c>
      <c r="T124" s="225">
        <f>T107</f>
        <v>0</v>
      </c>
      <c r="U124" s="219">
        <f t="shared" si="38"/>
        <v>2917</v>
      </c>
    </row>
    <row r="125" spans="1:21" ht="12.75">
      <c r="A125" s="47" t="s">
        <v>19</v>
      </c>
      <c r="B125" s="48"/>
      <c r="C125" s="135">
        <v>5213</v>
      </c>
      <c r="D125" s="139"/>
      <c r="E125" s="49" t="s">
        <v>50</v>
      </c>
      <c r="F125" s="145"/>
      <c r="G125" s="142">
        <v>0</v>
      </c>
      <c r="H125" s="170">
        <v>0</v>
      </c>
      <c r="I125" s="142">
        <v>0</v>
      </c>
      <c r="J125" s="52">
        <v>0</v>
      </c>
      <c r="K125" s="142">
        <v>0</v>
      </c>
      <c r="L125" s="52">
        <f>L32</f>
        <v>405</v>
      </c>
      <c r="M125" s="142">
        <f t="shared" si="33"/>
        <v>405</v>
      </c>
      <c r="N125" s="52">
        <f>N35</f>
        <v>0</v>
      </c>
      <c r="O125" s="142">
        <f t="shared" si="34"/>
        <v>405</v>
      </c>
      <c r="P125" s="225">
        <v>0</v>
      </c>
      <c r="Q125" s="142">
        <f>O125+P125</f>
        <v>405</v>
      </c>
      <c r="R125" s="225">
        <f>R41</f>
        <v>1240</v>
      </c>
      <c r="S125" s="142">
        <f>Q125+R125</f>
        <v>1645</v>
      </c>
      <c r="T125" s="225">
        <f>T41</f>
        <v>0</v>
      </c>
      <c r="U125" s="142">
        <f>S125+T125</f>
        <v>1645</v>
      </c>
    </row>
    <row r="126" spans="1:21" ht="13.5" thickBot="1">
      <c r="A126" s="210" t="s">
        <v>19</v>
      </c>
      <c r="B126" s="40"/>
      <c r="C126" s="153">
        <v>6901</v>
      </c>
      <c r="D126" s="154"/>
      <c r="E126" s="155" t="s">
        <v>18</v>
      </c>
      <c r="F126" s="156"/>
      <c r="G126" s="157">
        <f>G112</f>
        <v>9000</v>
      </c>
      <c r="H126" s="214">
        <v>0</v>
      </c>
      <c r="I126" s="167">
        <f t="shared" si="35"/>
        <v>9000</v>
      </c>
      <c r="J126" s="215">
        <v>0</v>
      </c>
      <c r="K126" s="167">
        <f>I126+J126</f>
        <v>9000</v>
      </c>
      <c r="L126" s="215">
        <v>0</v>
      </c>
      <c r="M126" s="167">
        <f t="shared" si="33"/>
        <v>9000</v>
      </c>
      <c r="N126" s="215">
        <f>N111</f>
        <v>-166.2</v>
      </c>
      <c r="O126" s="167">
        <f t="shared" si="34"/>
        <v>8833.8</v>
      </c>
      <c r="P126" s="226">
        <v>0</v>
      </c>
      <c r="Q126" s="167">
        <f t="shared" si="36"/>
        <v>8833.8</v>
      </c>
      <c r="R126" s="226">
        <f>R111</f>
        <v>-3566.8</v>
      </c>
      <c r="S126" s="167">
        <f>Q126+R126</f>
        <v>5266.999999999999</v>
      </c>
      <c r="T126" s="226">
        <f>T111</f>
        <v>-5225.5</v>
      </c>
      <c r="U126" s="167">
        <f>S126+T126</f>
        <v>41.49999999999909</v>
      </c>
    </row>
    <row r="127" spans="1:21" ht="15.75" thickBot="1">
      <c r="A127" s="105"/>
      <c r="B127" s="106"/>
      <c r="C127" s="136"/>
      <c r="D127" s="140"/>
      <c r="E127" s="107" t="s">
        <v>16</v>
      </c>
      <c r="F127" s="136"/>
      <c r="G127" s="143">
        <f aca="true" t="shared" si="39" ref="G127:O127">SUM(G118:G126)</f>
        <v>70000</v>
      </c>
      <c r="H127" s="216">
        <f t="shared" si="39"/>
        <v>63009.5</v>
      </c>
      <c r="I127" s="168">
        <f t="shared" si="39"/>
        <v>133009.5</v>
      </c>
      <c r="J127" s="150">
        <f t="shared" si="39"/>
        <v>0</v>
      </c>
      <c r="K127" s="168">
        <f t="shared" si="39"/>
        <v>133009.5</v>
      </c>
      <c r="L127" s="150">
        <f>SUM(L118:L126)</f>
        <v>20000</v>
      </c>
      <c r="M127" s="168">
        <f>SUM(M118:M126)</f>
        <v>153009.5</v>
      </c>
      <c r="N127" s="150">
        <f t="shared" si="39"/>
        <v>0</v>
      </c>
      <c r="O127" s="168">
        <f t="shared" si="39"/>
        <v>153009.5</v>
      </c>
      <c r="P127" s="158">
        <f aca="true" t="shared" si="40" ref="P127:U127">SUM(P118:P126)</f>
        <v>0</v>
      </c>
      <c r="Q127" s="168">
        <f t="shared" si="40"/>
        <v>153009.5</v>
      </c>
      <c r="R127" s="158">
        <f t="shared" si="40"/>
        <v>0</v>
      </c>
      <c r="S127" s="168">
        <f t="shared" si="40"/>
        <v>153009.49999999997</v>
      </c>
      <c r="T127" s="158">
        <f t="shared" si="40"/>
        <v>0</v>
      </c>
      <c r="U127" s="168">
        <f t="shared" si="40"/>
        <v>153009.49999999997</v>
      </c>
    </row>
    <row r="128" spans="1:17" ht="12.75">
      <c r="A128" s="17" t="s">
        <v>24</v>
      </c>
      <c r="B128" s="17"/>
      <c r="C128" s="17" t="s">
        <v>25</v>
      </c>
      <c r="D128" s="17"/>
      <c r="E128" s="17"/>
      <c r="F128" s="41" t="s">
        <v>121</v>
      </c>
      <c r="G128" s="63"/>
      <c r="H128" s="63"/>
      <c r="I128" s="63"/>
      <c r="J128" s="63"/>
      <c r="K128" s="63"/>
      <c r="L128" s="63"/>
      <c r="M128" s="63"/>
      <c r="N128" s="59"/>
      <c r="O128" s="59"/>
      <c r="P128" s="63"/>
      <c r="Q128" s="63"/>
    </row>
    <row r="129" spans="1:17" ht="12.75">
      <c r="A129" s="17"/>
      <c r="B129" s="17"/>
      <c r="C129" s="17"/>
      <c r="D129" s="17"/>
      <c r="E129" s="17"/>
      <c r="F129" s="17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ht="12.75">
      <c r="A130" s="100"/>
      <c r="B130" s="100"/>
      <c r="C130" s="100"/>
      <c r="D130" s="100"/>
      <c r="E130" s="100"/>
      <c r="F130" s="17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</row>
    <row r="131" spans="1:17" ht="12.75">
      <c r="A131" s="17"/>
      <c r="B131" s="17"/>
      <c r="C131" s="17"/>
      <c r="D131" s="17"/>
      <c r="E131" s="17"/>
      <c r="F131" s="17"/>
      <c r="G131" s="118"/>
      <c r="H131" s="6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ht="12.75">
      <c r="A132" s="17"/>
      <c r="B132" s="17"/>
      <c r="C132" s="17"/>
      <c r="D132" s="17"/>
      <c r="E132" s="17"/>
      <c r="F132" s="17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</row>
    <row r="133" spans="1:17" ht="12.75">
      <c r="A133" s="17"/>
      <c r="B133" s="17"/>
      <c r="C133" s="17"/>
      <c r="D133" s="17"/>
      <c r="E133" s="17"/>
      <c r="F133" s="17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</row>
    <row r="134" spans="1:17" ht="12.75">
      <c r="A134" s="17"/>
      <c r="B134" s="17"/>
      <c r="C134" s="17"/>
      <c r="D134" s="17"/>
      <c r="E134" s="17"/>
      <c r="F134" s="17"/>
      <c r="G134" s="63"/>
      <c r="H134" s="63"/>
      <c r="I134" s="118"/>
      <c r="J134" s="63"/>
      <c r="K134" s="63"/>
      <c r="L134" s="63"/>
      <c r="M134" s="63"/>
      <c r="N134" s="63"/>
      <c r="O134" s="63"/>
      <c r="P134" s="63"/>
      <c r="Q134" s="63"/>
    </row>
    <row r="135" spans="1:1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2.75">
      <c r="A137" s="17"/>
      <c r="B137" s="17"/>
      <c r="C137" s="17"/>
      <c r="D137" s="17"/>
      <c r="E137" s="17"/>
      <c r="F137" s="17"/>
      <c r="G137" s="20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</sheetData>
  <sheetProtection/>
  <mergeCells count="2">
    <mergeCell ref="H23:M23"/>
    <mergeCell ref="N23:U2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45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2012-05-21T09:21:32Z</cp:lastPrinted>
  <dcterms:created xsi:type="dcterms:W3CDTF">2007-01-11T11:12:55Z</dcterms:created>
  <dcterms:modified xsi:type="dcterms:W3CDTF">2012-05-21T11:42:30Z</dcterms:modified>
  <cp:category/>
  <cp:version/>
  <cp:contentType/>
  <cp:contentStatus/>
</cp:coreProperties>
</file>