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rozpočet'!$A$1:$K$89</definedName>
  </definedNames>
  <calcPr fullCalcOnLoad="1"/>
</workbook>
</file>

<file path=xl/sharedStrings.xml><?xml version="1.0" encoding="utf-8"?>
<sst xmlns="http://schemas.openxmlformats.org/spreadsheetml/2006/main" count="147" uniqueCount="106">
  <si>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</si>
  <si>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</si>
  <si>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</si>
  <si>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</si>
  <si>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</si>
  <si>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</si>
  <si>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</si>
  <si>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</si>
  <si>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</si>
  <si>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</si>
  <si>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</si>
  <si>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</si>
  <si>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</si>
  <si>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</si>
  <si>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</si>
  <si>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</si>
  <si>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</si>
  <si>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běžné výdaje - neinvestiční příspěvky PO</t>
  </si>
  <si>
    <t>ÚSP pro mentálně postiženou mládež Chotělice</t>
  </si>
  <si>
    <t>položka</t>
  </si>
  <si>
    <t>v tis. Kč na 1 deset. místo</t>
  </si>
  <si>
    <t xml:space="preserve">Nové limity: </t>
  </si>
  <si>
    <t>Úprava</t>
  </si>
  <si>
    <t>UR</t>
  </si>
  <si>
    <t>Domov Dolní zámek Teplice nad Metují</t>
  </si>
  <si>
    <t>kapitálové výdaje</t>
  </si>
  <si>
    <t>Domov důchodců Tmavý Důl</t>
  </si>
  <si>
    <t>SV/10/603</t>
  </si>
  <si>
    <t>Výstavba a rekonstrukce Domova Dolní zámek na zvl. režim</t>
  </si>
  <si>
    <t>Domov důchodců Borohrádek</t>
  </si>
  <si>
    <t>SV/12/607</t>
  </si>
  <si>
    <t>Projektová dokumentace přestavby objektu DD</t>
  </si>
  <si>
    <t>SV/12/606</t>
  </si>
  <si>
    <t>SV/12/602</t>
  </si>
  <si>
    <t>Rekonstrukce vodovod. řadu v kuchyni a nové části ÚSP</t>
  </si>
  <si>
    <t>kapitálové výdaje - budovy, haly a stavby</t>
  </si>
  <si>
    <t>běžné výdaje - opravy a udržování</t>
  </si>
  <si>
    <t>ostatní služby</t>
  </si>
  <si>
    <t>navýšení - Zastupitelstvo ze dne 28. 1. 2013</t>
  </si>
  <si>
    <t>Zastupitelstvo 6.9.2012, ZK/29/2079/2012</t>
  </si>
  <si>
    <t>II. úprava - navýšení - převod nedočerp. fin. prostř. k 31.12.12 do r. 2013, usnesení Zast. ze dne 28.1.2013</t>
  </si>
  <si>
    <r>
      <t xml:space="preserve">změna dle usnesení Rady KHK a Zastupitelstva KHK 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</si>
  <si>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2013</t>
    </r>
    <r>
      <rPr>
        <sz val="10"/>
        <rFont val="Arial"/>
        <family val="2"/>
      </rPr>
      <t xml:space="preserve"> Zastupitelstvo 6.9.2012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</si>
  <si>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14.1.13 Zastupitelstva konaného dne 28.1.13  </t>
    </r>
  </si>
  <si>
    <t>SV/13/601</t>
  </si>
  <si>
    <t>Zateplení</t>
  </si>
  <si>
    <t>Transportní systém</t>
  </si>
  <si>
    <t>ostatní kapitál. výdaje - rezervy kapitálových výdajů</t>
  </si>
  <si>
    <t>ostatní kapitálové výdaje - rezervy kapitálových výdajů</t>
  </si>
  <si>
    <t>III. uvolnění - zapojení nedočerp. fin. prostř. k 31.12.12 do r. 2013, usnesení Zast. ze dne 28.1.2013</t>
  </si>
  <si>
    <t>Celkem limit</t>
  </si>
  <si>
    <r>
      <t xml:space="preserve">změna dle usnesení Rady KHK a Zastupitelstva KHK              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</si>
  <si>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 xml:space="preserve">Odvětví: sociálních věcí </t>
  </si>
  <si>
    <t>navýšení - Zastupitelstvo ze dne 18. 3. 2013</t>
  </si>
  <si>
    <t>IV. navýšení - navýšení rozpočtu odvětví, usnesení Zast. ze dne 18. 3. 2013</t>
  </si>
  <si>
    <t>V. uvolenění - zapojení navýšeného rozpočtu odvětví, usnesení Zast. ze dne 18. 3. 2013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</si>
  <si>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4.3.13  Zastupitelstva konaného dne 18.3.13 </t>
    </r>
  </si>
  <si>
    <t>VI. snížení nerozděleného zůstatku, usnesení Rady ze dne 8. 4. 2013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</si>
  <si>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8.4.13 </t>
    </r>
  </si>
  <si>
    <t>SV/13/602</t>
  </si>
  <si>
    <t>Polohovací vana</t>
  </si>
  <si>
    <t>Domov důchodců Náchod</t>
  </si>
  <si>
    <t>SV/13/603</t>
  </si>
  <si>
    <t>Rekonstrukce vzduchotechniky kuchyně (I. etapa)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</si>
  <si>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8.4.13  Zastupitelstva konaného dne 29.4.13 </t>
    </r>
  </si>
  <si>
    <t>VII. snížení nerozděleného zůstatku, usnesení Zastupitelstva ze dne 29. 4. 2013</t>
  </si>
  <si>
    <t>snížení - Zastupitelstvo ze dne 29. 4. 2013</t>
  </si>
  <si>
    <t>Domov důchodců Albrechtice nad Orlicí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</si>
  <si>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3.6.13  Zastupitelstva konaného dne 17.6.13 </t>
    </r>
  </si>
  <si>
    <t>Výstavba dílny údržby</t>
  </si>
  <si>
    <t>Domov důchodců Hradec Králové</t>
  </si>
  <si>
    <t>Rekonstrukce velkého výtahu</t>
  </si>
  <si>
    <t>Oprava sloupů u vstupu hlavního objektu</t>
  </si>
  <si>
    <t>Domov V Podzámčí Chlumec nad Cidlinou</t>
  </si>
  <si>
    <t>Domov pro seniory Vrchlabí</t>
  </si>
  <si>
    <t>Nákup a instalace 2 ks nerezových ohřívačů vody</t>
  </si>
  <si>
    <t>SV/13/604</t>
  </si>
  <si>
    <t>SV/13/605</t>
  </si>
  <si>
    <t>SV/13/606</t>
  </si>
  <si>
    <t>SV/13/607</t>
  </si>
  <si>
    <r>
      <t xml:space="preserve">změna dle usnesení Rady KHK a Zastupitelstva KHK </t>
    </r>
    <r>
      <rPr>
        <b/>
        <sz val="10"/>
        <rFont val="Arial"/>
        <family val="2"/>
      </rPr>
      <t xml:space="preserve">                                                                          3. </t>
    </r>
    <r>
      <rPr>
        <b/>
        <i/>
        <sz val="10"/>
        <rFont val="Arial"/>
        <family val="2"/>
      </rPr>
      <t>změna rozpočtu KHK</t>
    </r>
  </si>
  <si>
    <t>navýšení - Zastupitelstvo ze dne 17. 6. 2013</t>
  </si>
  <si>
    <t>VIII. navýšení nerozděleného zůstatku, usnesení Zastupitelstva ze dne 17. 6. 2013</t>
  </si>
  <si>
    <r>
      <t xml:space="preserve">změna dle usnesení Rady KHK a Zastupitelstva KHK                                                                           </t>
    </r>
    <r>
      <rPr>
        <b/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</si>
  <si>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15.7.13 </t>
    </r>
  </si>
  <si>
    <t>neinvestiční transfery PO</t>
  </si>
  <si>
    <t>SV/13/608</t>
  </si>
  <si>
    <t>Oprava poškozené kanal. vpusti a podemleté kom. - havárie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</si>
  <si>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26.8.13 Zastupitelstva konaného 9.9.2013 </t>
    </r>
  </si>
  <si>
    <t>SV/13/609</t>
  </si>
  <si>
    <t>Vybudování evakuačního výtahu pro budovu Y</t>
  </si>
  <si>
    <r>
      <t xml:space="preserve">změna dle usnesení Rady KHK a Zastupitelstva KHK                                                                           </t>
    </r>
    <r>
      <rPr>
        <b/>
        <sz val="10"/>
        <rFont val="Arial"/>
        <family val="2"/>
      </rPr>
      <t>5. 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</si>
  <si>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30.9.13 Zastupitelstva konaného 21.10.2013 </t>
    </r>
  </si>
  <si>
    <t>Domov důchodců Dvůr Králové nad Labem</t>
  </si>
  <si>
    <t>SV/13/610</t>
  </si>
  <si>
    <t>Řešení bezpečné evakuace DD Dvůr Králové nad Labem</t>
  </si>
  <si>
    <t>SV/13/611</t>
  </si>
  <si>
    <t>Odstranění vlhkosti z jídelny</t>
  </si>
  <si>
    <t>Domov důchodců Humburky</t>
  </si>
  <si>
    <t>SV/13/613</t>
  </si>
  <si>
    <t>Nové dorozumívací zařízení</t>
  </si>
  <si>
    <t>SV/13/612</t>
  </si>
  <si>
    <t>Oprava signalizace v budově mužů</t>
  </si>
  <si>
    <t>SV/13/614</t>
  </si>
  <si>
    <t>Nákup 2 ks polohovacích lůžek s laterálním náklonem</t>
  </si>
  <si>
    <t>Kapitola 50 - Fond rozvoje a reprodukce Královéhradeckého kraje rok 2013 - sumář -  5. zm. rozpočtu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</si>
</sst>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8" applyAlignment="0">
      <protection/>
    </xf>
    <xf numFmtId="0" fontId="44" fillId="0" borderId="0" applyNumberFormat="0" applyFill="0" applyBorder="0" applyAlignment="0" applyProtection="0"/>
    <xf numFmtId="0" fontId="45" fillId="25" borderId="9" applyNumberFormat="0" applyAlignment="0" applyProtection="0"/>
    <xf numFmtId="0" fontId="46" fillId="26" borderId="9" applyNumberFormat="0" applyAlignment="0" applyProtection="0"/>
    <xf numFmtId="0" fontId="47" fillId="26" borderId="10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4" fontId="0" fillId="0" borderId="25" xfId="0" applyNumberFormat="1" applyFont="1" applyBorder="1" applyAlignment="1">
      <alignment horizontal="left"/>
    </xf>
    <xf numFmtId="164" fontId="7" fillId="0" borderId="26" xfId="0" applyNumberFormat="1" applyFont="1" applyBorder="1" applyAlignment="1">
      <alignment horizontal="right"/>
    </xf>
    <xf numFmtId="164" fontId="0" fillId="33" borderId="27" xfId="0" applyNumberFormat="1" applyFont="1" applyFill="1" applyBorder="1" applyAlignment="1">
      <alignment horizontal="right"/>
    </xf>
    <xf numFmtId="164" fontId="0" fillId="33" borderId="28" xfId="0" applyNumberFormat="1" applyFont="1" applyFill="1" applyBorder="1" applyAlignment="1">
      <alignment horizontal="right"/>
    </xf>
    <xf numFmtId="164" fontId="0" fillId="33" borderId="29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left"/>
    </xf>
    <xf numFmtId="164" fontId="0" fillId="0" borderId="21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4" fontId="0" fillId="0" borderId="22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30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1" xfId="0" applyFont="1" applyFill="1" applyBorder="1" applyAlignment="1">
      <alignment horizontal="center"/>
    </xf>
    <xf numFmtId="164" fontId="0" fillId="33" borderId="32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9" fillId="0" borderId="26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1" xfId="0" applyNumberFormat="1" applyFont="1" applyFill="1" applyBorder="1" applyAlignment="1">
      <alignment horizontal="right" wrapText="1"/>
    </xf>
    <xf numFmtId="164" fontId="11" fillId="0" borderId="22" xfId="0" applyNumberFormat="1" applyFont="1" applyFill="1" applyBorder="1" applyAlignment="1">
      <alignment horizontal="right"/>
    </xf>
    <xf numFmtId="164" fontId="7" fillId="0" borderId="33" xfId="0" applyNumberFormat="1" applyFont="1" applyBorder="1" applyAlignment="1">
      <alignment horizontal="right"/>
    </xf>
    <xf numFmtId="164" fontId="4" fillId="34" borderId="34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3" xfId="0" applyNumberFormat="1" applyFont="1" applyBorder="1" applyAlignment="1">
      <alignment horizontal="right"/>
    </xf>
    <xf numFmtId="0" fontId="0" fillId="0" borderId="36" xfId="0" applyBorder="1" applyAlignment="1">
      <alignment horizontal="left"/>
    </xf>
    <xf numFmtId="164" fontId="12" fillId="0" borderId="37" xfId="0" applyNumberFormat="1" applyFon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8" xfId="0" applyBorder="1" applyAlignment="1">
      <alignment horizontal="left"/>
    </xf>
    <xf numFmtId="164" fontId="12" fillId="0" borderId="39" xfId="0" applyNumberFormat="1" applyFont="1" applyBorder="1" applyAlignment="1">
      <alignment horizontal="right"/>
    </xf>
    <xf numFmtId="164" fontId="8" fillId="0" borderId="37" xfId="0" applyNumberFormat="1" applyFont="1" applyBorder="1" applyAlignment="1">
      <alignment horizontal="right"/>
    </xf>
    <xf numFmtId="164" fontId="13" fillId="33" borderId="28" xfId="0" applyNumberFormat="1" applyFont="1" applyFill="1" applyBorder="1" applyAlignment="1">
      <alignment horizontal="righ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164" fontId="12" fillId="0" borderId="43" xfId="0" applyNumberFormat="1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164" fontId="7" fillId="0" borderId="39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36" xfId="0" applyNumberFormat="1" applyFont="1" applyBorder="1" applyAlignment="1">
      <alignment horizontal="right"/>
    </xf>
    <xf numFmtId="164" fontId="0" fillId="0" borderId="38" xfId="0" applyNumberFormat="1" applyFont="1" applyBorder="1" applyAlignment="1">
      <alignment horizontal="right"/>
    </xf>
    <xf numFmtId="164" fontId="3" fillId="0" borderId="46" xfId="0" applyNumberFormat="1" applyFont="1" applyBorder="1" applyAlignment="1">
      <alignment horizontal="right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164" fontId="0" fillId="0" borderId="49" xfId="0" applyNumberFormat="1" applyFont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5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4" fontId="0" fillId="0" borderId="41" xfId="0" applyNumberFormat="1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164" fontId="0" fillId="0" borderId="42" xfId="0" applyNumberFormat="1" applyFont="1" applyBorder="1" applyAlignment="1">
      <alignment horizontal="right"/>
    </xf>
    <xf numFmtId="164" fontId="3" fillId="0" borderId="51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28" xfId="0" applyNumberFormat="1" applyFill="1" applyBorder="1" applyAlignment="1">
      <alignment horizontal="right"/>
    </xf>
    <xf numFmtId="164" fontId="0" fillId="33" borderId="52" xfId="0" applyNumberFormat="1" applyFont="1" applyFill="1" applyBorder="1" applyAlignment="1">
      <alignment horizontal="right"/>
    </xf>
    <xf numFmtId="164" fontId="0" fillId="33" borderId="32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4" fontId="0" fillId="0" borderId="54" xfId="0" applyNumberFormat="1" applyFont="1" applyFill="1" applyBorder="1" applyAlignment="1">
      <alignment horizontal="left"/>
    </xf>
    <xf numFmtId="164" fontId="11" fillId="0" borderId="54" xfId="0" applyNumberFormat="1" applyFont="1" applyFill="1" applyBorder="1" applyAlignment="1">
      <alignment horizontal="right"/>
    </xf>
    <xf numFmtId="164" fontId="0" fillId="33" borderId="53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4" fontId="4" fillId="0" borderId="19" xfId="0" applyNumberFormat="1" applyFont="1" applyBorder="1" applyAlignment="1">
      <alignment horizontal="left"/>
    </xf>
    <xf numFmtId="4" fontId="0" fillId="0" borderId="31" xfId="0" applyNumberFormat="1" applyFont="1" applyFill="1" applyBorder="1" applyAlignment="1">
      <alignment horizontal="left"/>
    </xf>
    <xf numFmtId="164" fontId="4" fillId="35" borderId="31" xfId="0" applyNumberFormat="1" applyFont="1" applyFill="1" applyBorder="1" applyAlignment="1">
      <alignment horizontal="right"/>
    </xf>
    <xf numFmtId="0" fontId="0" fillId="0" borderId="55" xfId="0" applyFont="1" applyBorder="1" applyAlignment="1">
      <alignment horizontal="left"/>
    </xf>
    <xf numFmtId="164" fontId="49" fillId="33" borderId="27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 wrapText="1"/>
    </xf>
    <xf numFmtId="164" fontId="13" fillId="33" borderId="32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left"/>
    </xf>
    <xf numFmtId="164" fontId="4" fillId="34" borderId="31" xfId="0" applyNumberFormat="1" applyFont="1" applyFill="1" applyBorder="1" applyAlignment="1">
      <alignment horizontal="right"/>
    </xf>
    <xf numFmtId="164" fontId="0" fillId="33" borderId="29" xfId="0" applyNumberFormat="1" applyFont="1" applyFill="1" applyBorder="1" applyAlignment="1">
      <alignment horizontal="right"/>
    </xf>
    <xf numFmtId="164" fontId="8" fillId="0" borderId="56" xfId="0" applyNumberFormat="1" applyFont="1" applyBorder="1" applyAlignment="1">
      <alignment horizontal="righ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164" fontId="12" fillId="0" borderId="60" xfId="0" applyNumberFormat="1" applyFont="1" applyBorder="1" applyAlignment="1">
      <alignment horizontal="right"/>
    </xf>
    <xf numFmtId="164" fontId="0" fillId="0" borderId="34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164" fontId="11" fillId="0" borderId="61" xfId="0" applyNumberFormat="1" applyFont="1" applyFill="1" applyBorder="1" applyAlignment="1">
      <alignment horizontal="right"/>
    </xf>
    <xf numFmtId="164" fontId="4" fillId="34" borderId="35" xfId="0" applyNumberFormat="1" applyFont="1" applyFill="1" applyBorder="1" applyAlignment="1">
      <alignment horizontal="right"/>
    </xf>
    <xf numFmtId="164" fontId="4" fillId="34" borderId="62" xfId="0" applyNumberFormat="1" applyFont="1" applyFill="1" applyBorder="1" applyAlignment="1">
      <alignment horizontal="right"/>
    </xf>
    <xf numFmtId="164" fontId="11" fillId="0" borderId="34" xfId="0" applyNumberFormat="1" applyFont="1" applyFill="1" applyBorder="1" applyAlignment="1">
      <alignment horizontal="right" wrapText="1"/>
    </xf>
    <xf numFmtId="164" fontId="4" fillId="34" borderId="63" xfId="0" applyNumberFormat="1" applyFont="1" applyFill="1" applyBorder="1" applyAlignment="1">
      <alignment horizontal="right"/>
    </xf>
    <xf numFmtId="164" fontId="11" fillId="0" borderId="64" xfId="0" applyNumberFormat="1" applyFont="1" applyFill="1" applyBorder="1" applyAlignment="1">
      <alignment horizontal="right"/>
    </xf>
    <xf numFmtId="164" fontId="4" fillId="35" borderId="62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0" fontId="0" fillId="0" borderId="6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4" fontId="0" fillId="0" borderId="30" xfId="0" applyNumberFormat="1" applyFont="1" applyFill="1" applyBorder="1" applyAlignment="1">
      <alignment horizontal="left" wrapText="1"/>
    </xf>
    <xf numFmtId="164" fontId="13" fillId="33" borderId="65" xfId="0" applyNumberFormat="1" applyFont="1" applyFill="1" applyBorder="1" applyAlignment="1">
      <alignment horizontal="right"/>
    </xf>
    <xf numFmtId="164" fontId="11" fillId="0" borderId="22" xfId="0" applyNumberFormat="1" applyFont="1" applyFill="1" applyBorder="1" applyAlignment="1">
      <alignment horizontal="right" wrapText="1"/>
    </xf>
    <xf numFmtId="164" fontId="11" fillId="0" borderId="61" xfId="0" applyNumberFormat="1" applyFont="1" applyFill="1" applyBorder="1" applyAlignment="1">
      <alignment horizontal="right" wrapText="1"/>
    </xf>
    <xf numFmtId="0" fontId="4" fillId="0" borderId="66" xfId="0" applyFont="1" applyFill="1" applyBorder="1" applyAlignment="1">
      <alignment horizontal="left"/>
    </xf>
    <xf numFmtId="4" fontId="0" fillId="0" borderId="31" xfId="0" applyNumberFormat="1" applyFont="1" applyFill="1" applyBorder="1" applyAlignment="1">
      <alignment horizontal="left" wrapText="1"/>
    </xf>
    <xf numFmtId="0" fontId="0" fillId="0" borderId="67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0" fontId="0" fillId="0" borderId="57" xfId="0" applyFont="1" applyBorder="1" applyAlignment="1">
      <alignment horizontal="left"/>
    </xf>
    <xf numFmtId="164" fontId="8" fillId="0" borderId="39" xfId="0" applyNumberFormat="1" applyFont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4" fillId="36" borderId="8" xfId="0" applyNumberFormat="1" applyFont="1" applyFill="1" applyBorder="1" applyAlignment="1">
      <alignment horizontal="right"/>
    </xf>
    <xf numFmtId="164" fontId="4" fillId="36" borderId="35" xfId="0" applyNumberFormat="1" applyFont="1" applyFill="1" applyBorder="1" applyAlignment="1">
      <alignment horizontal="right"/>
    </xf>
    <xf numFmtId="164" fontId="0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14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7109375" style="0" customWidth="1"/>
    <col min="6" max="23" width="13.00390625" style="0" customWidth="1"/>
  </cols>
  <sheetData>
    <row r="1" spans="1:11" s="1" customFormat="1" ht="19.5" customHeight="1">
      <c r="A1" s="11" t="s">
        <v>105</v>
      </c>
      <c r="B1" s="12"/>
      <c r="C1" s="12"/>
      <c r="D1" s="12"/>
      <c r="E1" s="12"/>
      <c r="F1" s="12"/>
      <c r="G1" s="12"/>
      <c r="H1" s="10"/>
      <c r="I1" s="10"/>
      <c r="J1" s="10"/>
      <c r="K1" s="10"/>
    </row>
    <row r="2" spans="1:11" ht="13.5" thickBot="1">
      <c r="A2" s="10"/>
      <c r="B2" s="10"/>
      <c r="C2" s="10"/>
      <c r="D2" s="13"/>
      <c r="E2" s="13"/>
      <c r="F2" s="13"/>
      <c r="G2" s="13"/>
      <c r="H2" s="13"/>
      <c r="I2" s="13"/>
      <c r="J2" s="13"/>
      <c r="K2" s="13"/>
    </row>
    <row r="3" spans="1:11" ht="15" customHeight="1" thickBot="1">
      <c r="A3" s="10"/>
      <c r="B3" s="10"/>
      <c r="C3" s="10"/>
      <c r="D3" s="13"/>
      <c r="E3" s="14" t="s">
        <v>1</v>
      </c>
      <c r="F3" s="15"/>
      <c r="G3" s="83">
        <v>12000</v>
      </c>
      <c r="H3" s="16"/>
      <c r="I3" s="16"/>
      <c r="J3" s="13"/>
      <c r="K3" s="13"/>
    </row>
    <row r="4" spans="1:11" ht="15" customHeight="1">
      <c r="A4" s="10"/>
      <c r="B4" s="10"/>
      <c r="C4" s="10"/>
      <c r="D4" s="13"/>
      <c r="E4" s="17" t="s">
        <v>38</v>
      </c>
      <c r="F4" s="18"/>
      <c r="G4" s="100">
        <v>14809.6</v>
      </c>
      <c r="H4" s="16"/>
      <c r="I4" s="16"/>
      <c r="J4" s="13"/>
      <c r="K4" s="13"/>
    </row>
    <row r="5" spans="1:11" ht="15" customHeight="1">
      <c r="A5" s="10"/>
      <c r="B5" s="10"/>
      <c r="C5" s="10"/>
      <c r="D5" s="13"/>
      <c r="E5" s="96" t="s">
        <v>53</v>
      </c>
      <c r="F5" s="97"/>
      <c r="G5" s="195">
        <v>13000</v>
      </c>
      <c r="H5" s="16"/>
      <c r="I5" s="16"/>
      <c r="J5" s="13"/>
      <c r="K5" s="13"/>
    </row>
    <row r="6" spans="1:11" ht="15" customHeight="1">
      <c r="A6" s="10"/>
      <c r="B6" s="10"/>
      <c r="C6" s="10"/>
      <c r="D6" s="13"/>
      <c r="E6" s="39" t="s">
        <v>66</v>
      </c>
      <c r="F6" s="97"/>
      <c r="G6" s="195">
        <v>-2780</v>
      </c>
      <c r="H6" s="16"/>
      <c r="I6" s="16"/>
      <c r="J6" s="13"/>
      <c r="K6" s="13"/>
    </row>
    <row r="7" spans="1:11" ht="15" customHeight="1">
      <c r="A7" s="10"/>
      <c r="B7" s="10"/>
      <c r="C7" s="10"/>
      <c r="D7" s="13"/>
      <c r="E7" s="102" t="s">
        <v>81</v>
      </c>
      <c r="F7" s="9"/>
      <c r="G7" s="165">
        <v>77.5</v>
      </c>
      <c r="H7" s="16"/>
      <c r="I7" s="16"/>
      <c r="J7" s="13"/>
      <c r="K7" s="13"/>
    </row>
    <row r="8" spans="1:11" ht="15" customHeight="1" thickBot="1">
      <c r="A8" s="10"/>
      <c r="B8" s="10"/>
      <c r="C8" s="10"/>
      <c r="D8" s="13"/>
      <c r="E8" s="22" t="s">
        <v>50</v>
      </c>
      <c r="F8" s="23"/>
      <c r="G8" s="93">
        <f>SUM(G3:G7)</f>
        <v>37107.1</v>
      </c>
      <c r="H8" s="16"/>
      <c r="I8" s="16"/>
      <c r="J8" s="13"/>
      <c r="K8" s="13"/>
    </row>
    <row r="9" spans="1:11" ht="15" customHeight="1">
      <c r="A9" s="10"/>
      <c r="B9" s="10"/>
      <c r="C9" s="10"/>
      <c r="D9" s="13"/>
      <c r="E9" s="31"/>
      <c r="F9" s="9"/>
      <c r="G9" s="193"/>
      <c r="H9" s="16"/>
      <c r="I9" s="16"/>
      <c r="J9" s="13"/>
      <c r="K9" s="13"/>
    </row>
    <row r="10" spans="1:11" ht="15" customHeight="1" thickBot="1">
      <c r="A10" s="33" t="s">
        <v>52</v>
      </c>
      <c r="B10" s="13"/>
      <c r="C10" s="13"/>
      <c r="D10" s="13"/>
      <c r="E10" s="84"/>
      <c r="F10" s="84"/>
      <c r="G10" s="85"/>
      <c r="H10" s="16"/>
      <c r="I10" s="16"/>
      <c r="J10" s="13"/>
      <c r="K10" s="13"/>
    </row>
    <row r="11" spans="1:11" ht="15" customHeight="1" thickBot="1">
      <c r="A11" s="19" t="s">
        <v>0</v>
      </c>
      <c r="B11" s="20"/>
      <c r="C11" s="20"/>
      <c r="D11" s="20"/>
      <c r="E11" s="20"/>
      <c r="F11" s="20"/>
      <c r="G11" s="42">
        <v>12000</v>
      </c>
      <c r="H11" s="92" t="s">
        <v>21</v>
      </c>
      <c r="I11" s="108"/>
      <c r="J11" s="9"/>
      <c r="K11" s="9"/>
    </row>
    <row r="12" spans="1:11" ht="15" customHeight="1">
      <c r="A12" s="17" t="s">
        <v>2</v>
      </c>
      <c r="B12" s="18"/>
      <c r="C12" s="18"/>
      <c r="D12" s="18"/>
      <c r="E12" s="18" t="s">
        <v>39</v>
      </c>
      <c r="F12" s="94"/>
      <c r="G12" s="95">
        <v>-10800</v>
      </c>
      <c r="H12" s="16"/>
      <c r="I12" s="16"/>
      <c r="J12" s="9"/>
      <c r="K12" s="9"/>
    </row>
    <row r="13" spans="1:11" ht="15" customHeight="1">
      <c r="A13" s="106" t="s">
        <v>3</v>
      </c>
      <c r="B13" s="97"/>
      <c r="C13" s="97"/>
      <c r="D13" s="97"/>
      <c r="E13" s="97"/>
      <c r="F13" s="98"/>
      <c r="G13" s="107">
        <f>SUM(G11+G12)</f>
        <v>1200</v>
      </c>
      <c r="H13" s="16"/>
      <c r="I13" s="16"/>
      <c r="J13" s="9"/>
      <c r="K13" s="9"/>
    </row>
    <row r="14" spans="1:11" ht="15" customHeight="1">
      <c r="A14" s="102" t="s">
        <v>40</v>
      </c>
      <c r="B14" s="103"/>
      <c r="C14" s="103"/>
      <c r="D14" s="103"/>
      <c r="E14" s="103"/>
      <c r="F14" s="104"/>
      <c r="G14" s="105">
        <v>14809.6</v>
      </c>
      <c r="H14" s="109"/>
      <c r="I14" s="16"/>
      <c r="J14" s="9"/>
      <c r="K14" s="9"/>
    </row>
    <row r="15" spans="1:11" ht="15" customHeight="1">
      <c r="A15" s="96" t="s">
        <v>49</v>
      </c>
      <c r="B15" s="97"/>
      <c r="C15" s="97"/>
      <c r="D15" s="97"/>
      <c r="E15" s="97"/>
      <c r="F15" s="98"/>
      <c r="G15" s="99">
        <v>-12981.1</v>
      </c>
      <c r="H15" s="16"/>
      <c r="I15" s="16"/>
      <c r="J15" s="9"/>
      <c r="K15" s="9"/>
    </row>
    <row r="16" spans="1:11" ht="15" customHeight="1">
      <c r="A16" s="166" t="s">
        <v>54</v>
      </c>
      <c r="B16" s="167"/>
      <c r="C16" s="167"/>
      <c r="D16" s="167"/>
      <c r="E16" s="167"/>
      <c r="F16" s="168"/>
      <c r="G16" s="169">
        <v>13000</v>
      </c>
      <c r="H16" s="16"/>
      <c r="I16" s="16"/>
      <c r="J16" s="9"/>
      <c r="K16" s="9"/>
    </row>
    <row r="17" spans="1:11" ht="15" customHeight="1">
      <c r="A17" s="166" t="s">
        <v>55</v>
      </c>
      <c r="B17" s="167"/>
      <c r="C17" s="167"/>
      <c r="D17" s="167"/>
      <c r="E17" s="167"/>
      <c r="F17" s="168"/>
      <c r="G17" s="169">
        <v>-13000</v>
      </c>
      <c r="H17" s="16"/>
      <c r="I17" s="16"/>
      <c r="J17" s="9"/>
      <c r="K17" s="9"/>
    </row>
    <row r="18" spans="1:11" ht="15" customHeight="1">
      <c r="A18" s="166" t="s">
        <v>57</v>
      </c>
      <c r="B18" s="167"/>
      <c r="C18" s="167"/>
      <c r="D18" s="167"/>
      <c r="E18" s="167"/>
      <c r="F18" s="168"/>
      <c r="G18" s="169">
        <v>-242</v>
      </c>
      <c r="H18" s="16"/>
      <c r="I18" s="16"/>
      <c r="J18" s="9"/>
      <c r="K18" s="9"/>
    </row>
    <row r="19" spans="1:11" ht="15" customHeight="1">
      <c r="A19" s="194" t="s">
        <v>65</v>
      </c>
      <c r="B19" s="167"/>
      <c r="C19" s="167"/>
      <c r="D19" s="167"/>
      <c r="E19" s="167"/>
      <c r="F19" s="168"/>
      <c r="G19" s="169">
        <v>-2780</v>
      </c>
      <c r="H19" s="16"/>
      <c r="I19" s="16"/>
      <c r="J19" s="9"/>
      <c r="K19" s="9"/>
    </row>
    <row r="20" spans="1:11" ht="15" customHeight="1">
      <c r="A20" s="194" t="s">
        <v>82</v>
      </c>
      <c r="B20" s="167"/>
      <c r="C20" s="167"/>
      <c r="D20" s="167"/>
      <c r="E20" s="167"/>
      <c r="F20" s="168"/>
      <c r="G20" s="169">
        <v>77.5</v>
      </c>
      <c r="H20" s="16"/>
      <c r="I20" s="16"/>
      <c r="J20" s="9"/>
      <c r="K20" s="9"/>
    </row>
    <row r="21" spans="1:11" ht="15" customHeight="1" thickBot="1">
      <c r="A21" s="22" t="s">
        <v>3</v>
      </c>
      <c r="B21" s="23"/>
      <c r="C21" s="23"/>
      <c r="D21" s="23"/>
      <c r="E21" s="23"/>
      <c r="F21" s="24"/>
      <c r="G21" s="88">
        <f>G11+G12+G14+G15+G16+G17+G18+G19+G20</f>
        <v>84</v>
      </c>
      <c r="H21" s="109">
        <f>SUM(G11+G14+G16+G19+G20)</f>
        <v>37107.1</v>
      </c>
      <c r="I21" s="92"/>
      <c r="J21" s="9"/>
      <c r="K21" s="9"/>
    </row>
    <row r="22" spans="1:11" ht="15" customHeight="1">
      <c r="A22" s="31"/>
      <c r="B22" s="9"/>
      <c r="C22" s="9"/>
      <c r="D22" s="9"/>
      <c r="E22" s="9"/>
      <c r="F22" s="9"/>
      <c r="G22" s="85"/>
      <c r="H22" s="109"/>
      <c r="I22" s="92"/>
      <c r="J22" s="9"/>
      <c r="K22" s="9"/>
    </row>
    <row r="23" spans="1:11" ht="15" customHeight="1">
      <c r="A23" s="31"/>
      <c r="B23" s="9"/>
      <c r="C23" s="9"/>
      <c r="D23" s="9"/>
      <c r="E23" s="9"/>
      <c r="F23" s="9"/>
      <c r="G23" s="85"/>
      <c r="H23" s="16"/>
      <c r="I23" s="92"/>
      <c r="J23" s="9"/>
      <c r="K23" s="9"/>
    </row>
    <row r="24" spans="1:11" ht="12" customHeight="1" thickBot="1">
      <c r="A24" s="9"/>
      <c r="B24" s="9"/>
      <c r="C24" s="9"/>
      <c r="D24" s="9"/>
      <c r="E24" s="9"/>
      <c r="F24" s="9"/>
      <c r="G24" s="21"/>
      <c r="H24" s="16" t="s">
        <v>20</v>
      </c>
      <c r="I24" s="16"/>
      <c r="J24" s="13"/>
      <c r="K24" s="13"/>
    </row>
    <row r="25" spans="1:23" ht="57.75" customHeight="1" thickBot="1">
      <c r="A25" s="9"/>
      <c r="B25" s="9"/>
      <c r="C25" s="9"/>
      <c r="D25" s="9"/>
      <c r="E25" s="9"/>
      <c r="F25" s="9"/>
      <c r="G25" s="21"/>
      <c r="H25" s="199" t="s">
        <v>51</v>
      </c>
      <c r="I25" s="200"/>
      <c r="J25" s="199" t="s">
        <v>41</v>
      </c>
      <c r="K25" s="201"/>
      <c r="L25" s="199" t="s">
        <v>80</v>
      </c>
      <c r="M25" s="202"/>
      <c r="N25" s="203"/>
      <c r="O25" s="203"/>
      <c r="P25" s="203"/>
      <c r="Q25" s="204"/>
      <c r="R25" s="205" t="s">
        <v>83</v>
      </c>
      <c r="S25" s="202"/>
      <c r="T25" s="203"/>
      <c r="U25" s="204"/>
      <c r="V25" s="205" t="s">
        <v>91</v>
      </c>
      <c r="W25" s="201"/>
    </row>
    <row r="26" spans="1:23" ht="107.25" customHeight="1" thickBot="1">
      <c r="A26" s="2" t="s">
        <v>13</v>
      </c>
      <c r="B26" s="3" t="s">
        <v>4</v>
      </c>
      <c r="C26" s="8" t="s">
        <v>5</v>
      </c>
      <c r="D26" s="4" t="s">
        <v>6</v>
      </c>
      <c r="E26" s="4" t="s">
        <v>7</v>
      </c>
      <c r="F26" s="4" t="s">
        <v>11</v>
      </c>
      <c r="G26" s="52" t="s">
        <v>42</v>
      </c>
      <c r="H26" s="171" t="s">
        <v>43</v>
      </c>
      <c r="I26" s="52" t="s">
        <v>10</v>
      </c>
      <c r="J26" s="51" t="s">
        <v>56</v>
      </c>
      <c r="K26" s="5" t="s">
        <v>10</v>
      </c>
      <c r="L26" s="51" t="s">
        <v>58</v>
      </c>
      <c r="M26" s="5" t="s">
        <v>10</v>
      </c>
      <c r="N26" s="51" t="s">
        <v>64</v>
      </c>
      <c r="O26" s="5" t="s">
        <v>10</v>
      </c>
      <c r="P26" s="51" t="s">
        <v>68</v>
      </c>
      <c r="Q26" s="5" t="s">
        <v>10</v>
      </c>
      <c r="R26" s="51" t="s">
        <v>84</v>
      </c>
      <c r="S26" s="5" t="s">
        <v>10</v>
      </c>
      <c r="T26" s="51" t="s">
        <v>88</v>
      </c>
      <c r="U26" s="5" t="s">
        <v>10</v>
      </c>
      <c r="V26" s="51" t="s">
        <v>92</v>
      </c>
      <c r="W26" s="5" t="s">
        <v>10</v>
      </c>
    </row>
    <row r="27" spans="1:23" ht="14.25" customHeight="1">
      <c r="A27" s="65">
        <v>1</v>
      </c>
      <c r="B27" s="66">
        <v>4357</v>
      </c>
      <c r="C27" s="66"/>
      <c r="D27" s="28"/>
      <c r="E27" s="67" t="s">
        <v>67</v>
      </c>
      <c r="F27" s="158"/>
      <c r="G27" s="186">
        <v>0</v>
      </c>
      <c r="H27" s="45"/>
      <c r="I27" s="186">
        <v>0</v>
      </c>
      <c r="J27" s="45"/>
      <c r="K27" s="186">
        <v>0</v>
      </c>
      <c r="L27" s="45"/>
      <c r="M27" s="187">
        <v>0</v>
      </c>
      <c r="N27" s="45"/>
      <c r="O27" s="187">
        <v>0</v>
      </c>
      <c r="P27" s="45"/>
      <c r="Q27" s="187">
        <f>Q30</f>
        <v>350</v>
      </c>
      <c r="R27" s="45"/>
      <c r="S27" s="187">
        <f>S30</f>
        <v>350</v>
      </c>
      <c r="T27" s="45"/>
      <c r="U27" s="187">
        <f>U30</f>
        <v>350</v>
      </c>
      <c r="V27" s="45"/>
      <c r="W27" s="187">
        <f>W30</f>
        <v>524</v>
      </c>
    </row>
    <row r="28" spans="1:23" ht="14.25" customHeight="1">
      <c r="A28" s="57"/>
      <c r="B28" s="50"/>
      <c r="C28" s="50">
        <v>6351</v>
      </c>
      <c r="D28" s="25" t="s">
        <v>76</v>
      </c>
      <c r="E28" s="25" t="s">
        <v>69</v>
      </c>
      <c r="F28" s="64"/>
      <c r="G28" s="59">
        <v>0</v>
      </c>
      <c r="H28" s="43"/>
      <c r="I28" s="59">
        <v>0</v>
      </c>
      <c r="J28" s="43"/>
      <c r="K28" s="59">
        <v>0</v>
      </c>
      <c r="L28" s="43"/>
      <c r="M28" s="91">
        <v>0</v>
      </c>
      <c r="N28" s="43"/>
      <c r="O28" s="91">
        <v>0</v>
      </c>
      <c r="P28" s="43">
        <v>350</v>
      </c>
      <c r="Q28" s="91">
        <f>SUM(O28:P28)</f>
        <v>350</v>
      </c>
      <c r="R28" s="43"/>
      <c r="S28" s="91">
        <f>SUM(Q28:R28)</f>
        <v>350</v>
      </c>
      <c r="T28" s="43"/>
      <c r="U28" s="91">
        <f>SUM(S28:T28)</f>
        <v>350</v>
      </c>
      <c r="V28" s="43"/>
      <c r="W28" s="91">
        <f>SUM(U28:V28)</f>
        <v>350</v>
      </c>
    </row>
    <row r="29" spans="1:23" ht="14.25" customHeight="1">
      <c r="A29" s="57"/>
      <c r="B29" s="50"/>
      <c r="C29" s="50">
        <v>6351</v>
      </c>
      <c r="D29" s="25" t="s">
        <v>103</v>
      </c>
      <c r="E29" s="25" t="s">
        <v>104</v>
      </c>
      <c r="F29" s="64"/>
      <c r="G29" s="59">
        <v>0</v>
      </c>
      <c r="H29" s="44"/>
      <c r="I29" s="59">
        <v>0</v>
      </c>
      <c r="J29" s="44"/>
      <c r="K29" s="59">
        <v>0</v>
      </c>
      <c r="L29" s="44"/>
      <c r="M29" s="91">
        <v>0</v>
      </c>
      <c r="N29" s="44"/>
      <c r="O29" s="91">
        <v>0</v>
      </c>
      <c r="P29" s="44"/>
      <c r="Q29" s="91">
        <v>0</v>
      </c>
      <c r="R29" s="44"/>
      <c r="S29" s="91">
        <v>0</v>
      </c>
      <c r="T29" s="44"/>
      <c r="U29" s="91">
        <v>0</v>
      </c>
      <c r="V29" s="44">
        <v>174</v>
      </c>
      <c r="W29" s="91">
        <f>SUM(U29:V29)</f>
        <v>174</v>
      </c>
    </row>
    <row r="30" spans="1:23" ht="14.25" customHeight="1" thickBot="1">
      <c r="A30" s="196"/>
      <c r="B30" s="78"/>
      <c r="C30" s="78">
        <v>6351</v>
      </c>
      <c r="D30" s="162"/>
      <c r="E30" s="152" t="s">
        <v>12</v>
      </c>
      <c r="F30" s="189"/>
      <c r="G30" s="163">
        <v>0</v>
      </c>
      <c r="H30" s="160"/>
      <c r="I30" s="163">
        <v>0</v>
      </c>
      <c r="J30" s="160"/>
      <c r="K30" s="163">
        <v>0</v>
      </c>
      <c r="L30" s="160"/>
      <c r="M30" s="174">
        <v>0</v>
      </c>
      <c r="N30" s="160"/>
      <c r="O30" s="174">
        <v>0</v>
      </c>
      <c r="P30" s="160">
        <v>350</v>
      </c>
      <c r="Q30" s="174">
        <f>SUM(O30:P30)</f>
        <v>350</v>
      </c>
      <c r="R30" s="160"/>
      <c r="S30" s="174">
        <f>SUM(Q30:R30)</f>
        <v>350</v>
      </c>
      <c r="T30" s="160"/>
      <c r="U30" s="174">
        <f>SUM(S30:T30)</f>
        <v>350</v>
      </c>
      <c r="V30" s="160">
        <v>174</v>
      </c>
      <c r="W30" s="174">
        <f>SUM(U30:V30)</f>
        <v>524</v>
      </c>
    </row>
    <row r="31" spans="1:23" ht="14.25" customHeight="1">
      <c r="A31" s="65">
        <v>2</v>
      </c>
      <c r="B31" s="66">
        <v>4350</v>
      </c>
      <c r="C31" s="66"/>
      <c r="D31" s="158"/>
      <c r="E31" s="67" t="s">
        <v>29</v>
      </c>
      <c r="F31" s="68"/>
      <c r="G31" s="87">
        <f>SUM(G35)</f>
        <v>0</v>
      </c>
      <c r="H31" s="45"/>
      <c r="I31" s="87">
        <f>SUM(I35)</f>
        <v>654.1</v>
      </c>
      <c r="J31" s="45"/>
      <c r="K31" s="87">
        <f>SUM(K35)</f>
        <v>654.1</v>
      </c>
      <c r="L31" s="45"/>
      <c r="M31" s="172">
        <f>SUM(M35+M34)</f>
        <v>786.1</v>
      </c>
      <c r="N31" s="45"/>
      <c r="O31" s="172">
        <f>SUM(O35+O34)</f>
        <v>786.1</v>
      </c>
      <c r="P31" s="45"/>
      <c r="Q31" s="172">
        <f>SUM(Q35+Q34)</f>
        <v>786.1</v>
      </c>
      <c r="R31" s="45"/>
      <c r="S31" s="172">
        <f>SUM(S35+S34)</f>
        <v>616.1</v>
      </c>
      <c r="T31" s="45"/>
      <c r="U31" s="172">
        <f>SUM(U35+U34)</f>
        <v>616.1</v>
      </c>
      <c r="V31" s="45"/>
      <c r="W31" s="172">
        <f>SUM(W35+W34)</f>
        <v>616.1</v>
      </c>
    </row>
    <row r="32" spans="1:23" ht="14.25" customHeight="1">
      <c r="A32" s="57"/>
      <c r="B32" s="50"/>
      <c r="C32" s="50">
        <v>6121</v>
      </c>
      <c r="D32" s="25" t="s">
        <v>30</v>
      </c>
      <c r="E32" s="25" t="s">
        <v>31</v>
      </c>
      <c r="F32" s="58"/>
      <c r="G32" s="91">
        <v>0</v>
      </c>
      <c r="H32" s="44">
        <v>654.1</v>
      </c>
      <c r="I32" s="91">
        <f>SUM(G32:H32)</f>
        <v>654.1</v>
      </c>
      <c r="J32" s="44"/>
      <c r="K32" s="91">
        <f>SUM(I32:J32)</f>
        <v>654.1</v>
      </c>
      <c r="L32" s="44"/>
      <c r="M32" s="91">
        <f>SUM(K32:L32)</f>
        <v>654.1</v>
      </c>
      <c r="N32" s="44"/>
      <c r="O32" s="91">
        <f>SUM(M32:N32)</f>
        <v>654.1</v>
      </c>
      <c r="P32" s="44"/>
      <c r="Q32" s="91">
        <f>SUM(O32:P32)</f>
        <v>654.1</v>
      </c>
      <c r="R32" s="44">
        <v>-170</v>
      </c>
      <c r="S32" s="91">
        <f>SUM(Q32:R32)</f>
        <v>484.1</v>
      </c>
      <c r="T32" s="44"/>
      <c r="U32" s="91">
        <f>SUM(S32:T32)</f>
        <v>484.1</v>
      </c>
      <c r="V32" s="44"/>
      <c r="W32" s="91">
        <f>SUM(U32:V32)</f>
        <v>484.1</v>
      </c>
    </row>
    <row r="33" spans="1:23" ht="14.25" customHeight="1">
      <c r="A33" s="60"/>
      <c r="B33" s="69"/>
      <c r="C33" s="69">
        <v>6351</v>
      </c>
      <c r="D33" s="29" t="s">
        <v>59</v>
      </c>
      <c r="E33" s="29" t="s">
        <v>60</v>
      </c>
      <c r="F33" s="54"/>
      <c r="G33" s="170">
        <v>0</v>
      </c>
      <c r="H33" s="43"/>
      <c r="I33" s="170">
        <v>0</v>
      </c>
      <c r="J33" s="43"/>
      <c r="K33" s="170">
        <v>0</v>
      </c>
      <c r="L33" s="43">
        <v>132</v>
      </c>
      <c r="M33" s="91">
        <f>SUM(K33:L33)</f>
        <v>132</v>
      </c>
      <c r="N33" s="43"/>
      <c r="O33" s="91">
        <f>SUM(M33:N33)</f>
        <v>132</v>
      </c>
      <c r="P33" s="43"/>
      <c r="Q33" s="91">
        <f>SUM(O33:P33)</f>
        <v>132</v>
      </c>
      <c r="R33" s="43"/>
      <c r="S33" s="91">
        <f>SUM(Q33:R33)</f>
        <v>132</v>
      </c>
      <c r="T33" s="43"/>
      <c r="U33" s="91">
        <f>SUM(S33:T33)</f>
        <v>132</v>
      </c>
      <c r="V33" s="43"/>
      <c r="W33" s="91">
        <f>SUM(U33:V33)</f>
        <v>132</v>
      </c>
    </row>
    <row r="34" spans="1:23" ht="14.25" customHeight="1">
      <c r="A34" s="60"/>
      <c r="B34" s="69"/>
      <c r="C34" s="63">
        <v>6351</v>
      </c>
      <c r="D34" s="25"/>
      <c r="E34" s="27" t="s">
        <v>12</v>
      </c>
      <c r="F34" s="58"/>
      <c r="G34" s="75">
        <f>SUM(G32)</f>
        <v>0</v>
      </c>
      <c r="H34" s="101"/>
      <c r="I34" s="75">
        <f>SUM(G34:H34)</f>
        <v>0</v>
      </c>
      <c r="J34" s="101"/>
      <c r="K34" s="75">
        <f>SUM(I34:J34)</f>
        <v>0</v>
      </c>
      <c r="L34" s="101">
        <v>132</v>
      </c>
      <c r="M34" s="173">
        <f>SUM(K34:L34)</f>
        <v>132</v>
      </c>
      <c r="N34" s="101"/>
      <c r="O34" s="173">
        <f>SUM(M34:N34)</f>
        <v>132</v>
      </c>
      <c r="P34" s="101"/>
      <c r="Q34" s="173">
        <f>SUM(O34:P34)</f>
        <v>132</v>
      </c>
      <c r="R34" s="101"/>
      <c r="S34" s="173">
        <f>SUM(Q34:R34)</f>
        <v>132</v>
      </c>
      <c r="T34" s="101"/>
      <c r="U34" s="173">
        <f>SUM(S34:T34)</f>
        <v>132</v>
      </c>
      <c r="V34" s="101"/>
      <c r="W34" s="173">
        <f>SUM(U34:V34)</f>
        <v>132</v>
      </c>
    </row>
    <row r="35" spans="1:23" ht="14.25" customHeight="1" thickBot="1">
      <c r="A35" s="60"/>
      <c r="B35" s="69"/>
      <c r="C35" s="61">
        <v>6121</v>
      </c>
      <c r="D35" s="29"/>
      <c r="E35" s="26" t="s">
        <v>25</v>
      </c>
      <c r="F35" s="54"/>
      <c r="G35" s="89">
        <f>SUM(G32)</f>
        <v>0</v>
      </c>
      <c r="H35" s="157">
        <v>654.1</v>
      </c>
      <c r="I35" s="89">
        <f>SUM(G35:H35)</f>
        <v>654.1</v>
      </c>
      <c r="J35" s="157"/>
      <c r="K35" s="89">
        <f>SUM(I35:J35)</f>
        <v>654.1</v>
      </c>
      <c r="L35" s="157"/>
      <c r="M35" s="89">
        <f>SUM(K35:L35)</f>
        <v>654.1</v>
      </c>
      <c r="N35" s="157"/>
      <c r="O35" s="89">
        <f>SUM(M35:N35)</f>
        <v>654.1</v>
      </c>
      <c r="P35" s="157"/>
      <c r="Q35" s="89">
        <f>SUM(O35:P35)</f>
        <v>654.1</v>
      </c>
      <c r="R35" s="157">
        <v>-170</v>
      </c>
      <c r="S35" s="89">
        <f>SUM(Q35:R35)</f>
        <v>484.1</v>
      </c>
      <c r="T35" s="157"/>
      <c r="U35" s="89">
        <f>SUM(S35:T35)</f>
        <v>484.1</v>
      </c>
      <c r="V35" s="157"/>
      <c r="W35" s="89">
        <f>SUM(U35:V35)</f>
        <v>484.1</v>
      </c>
    </row>
    <row r="36" spans="1:23" ht="14.25" customHeight="1">
      <c r="A36" s="65">
        <v>4</v>
      </c>
      <c r="B36" s="66">
        <v>4350</v>
      </c>
      <c r="C36" s="66"/>
      <c r="D36" s="28"/>
      <c r="E36" s="67" t="s">
        <v>93</v>
      </c>
      <c r="F36" s="158"/>
      <c r="G36" s="186">
        <v>0</v>
      </c>
      <c r="H36" s="45"/>
      <c r="I36" s="186">
        <v>0</v>
      </c>
      <c r="J36" s="45"/>
      <c r="K36" s="186">
        <v>0</v>
      </c>
      <c r="L36" s="45"/>
      <c r="M36" s="187">
        <v>0</v>
      </c>
      <c r="N36" s="45"/>
      <c r="O36" s="187">
        <v>0</v>
      </c>
      <c r="P36" s="45"/>
      <c r="Q36" s="187">
        <v>0</v>
      </c>
      <c r="R36" s="45"/>
      <c r="S36" s="187">
        <v>0</v>
      </c>
      <c r="T36" s="45"/>
      <c r="U36" s="187">
        <v>0</v>
      </c>
      <c r="V36" s="45"/>
      <c r="W36" s="187">
        <f>W38</f>
        <v>1400</v>
      </c>
    </row>
    <row r="37" spans="1:23" ht="14.25" customHeight="1">
      <c r="A37" s="57"/>
      <c r="B37" s="50"/>
      <c r="C37" s="50">
        <v>6351</v>
      </c>
      <c r="D37" s="25" t="s">
        <v>94</v>
      </c>
      <c r="E37" s="25" t="s">
        <v>95</v>
      </c>
      <c r="F37" s="64"/>
      <c r="G37" s="59">
        <v>0</v>
      </c>
      <c r="H37" s="43"/>
      <c r="I37" s="59">
        <v>0</v>
      </c>
      <c r="J37" s="43"/>
      <c r="K37" s="59">
        <v>0</v>
      </c>
      <c r="L37" s="43"/>
      <c r="M37" s="91">
        <v>0</v>
      </c>
      <c r="N37" s="43"/>
      <c r="O37" s="91">
        <v>0</v>
      </c>
      <c r="P37" s="43"/>
      <c r="Q37" s="91">
        <v>0</v>
      </c>
      <c r="R37" s="43"/>
      <c r="S37" s="91">
        <v>0</v>
      </c>
      <c r="T37" s="43"/>
      <c r="U37" s="91">
        <v>0</v>
      </c>
      <c r="V37" s="43">
        <v>1400</v>
      </c>
      <c r="W37" s="91">
        <f>SUM(U37:V37)</f>
        <v>1400</v>
      </c>
    </row>
    <row r="38" spans="1:23" ht="14.25" customHeight="1" thickBot="1">
      <c r="A38" s="190"/>
      <c r="B38" s="191"/>
      <c r="C38" s="78">
        <v>6351</v>
      </c>
      <c r="D38" s="162"/>
      <c r="E38" s="152" t="s">
        <v>12</v>
      </c>
      <c r="F38" s="189"/>
      <c r="G38" s="163">
        <v>0</v>
      </c>
      <c r="H38" s="160"/>
      <c r="I38" s="163">
        <v>0</v>
      </c>
      <c r="J38" s="160"/>
      <c r="K38" s="163">
        <v>0</v>
      </c>
      <c r="L38" s="160"/>
      <c r="M38" s="174">
        <v>0</v>
      </c>
      <c r="N38" s="160"/>
      <c r="O38" s="174">
        <v>0</v>
      </c>
      <c r="P38" s="160"/>
      <c r="Q38" s="174">
        <v>0</v>
      </c>
      <c r="R38" s="160"/>
      <c r="S38" s="174">
        <v>0</v>
      </c>
      <c r="T38" s="160"/>
      <c r="U38" s="174">
        <v>0</v>
      </c>
      <c r="V38" s="160">
        <v>1400</v>
      </c>
      <c r="W38" s="174">
        <f>SUM(U38:V38)</f>
        <v>1400</v>
      </c>
    </row>
    <row r="39" spans="1:23" ht="14.25" customHeight="1">
      <c r="A39" s="65">
        <v>5</v>
      </c>
      <c r="B39" s="66">
        <v>4350</v>
      </c>
      <c r="C39" s="66"/>
      <c r="D39" s="28"/>
      <c r="E39" s="67" t="s">
        <v>70</v>
      </c>
      <c r="F39" s="158"/>
      <c r="G39" s="186">
        <v>0</v>
      </c>
      <c r="H39" s="45"/>
      <c r="I39" s="186">
        <v>0</v>
      </c>
      <c r="J39" s="45"/>
      <c r="K39" s="186">
        <v>0</v>
      </c>
      <c r="L39" s="45"/>
      <c r="M39" s="187">
        <v>0</v>
      </c>
      <c r="N39" s="45"/>
      <c r="O39" s="187">
        <v>0</v>
      </c>
      <c r="P39" s="45"/>
      <c r="Q39" s="187">
        <f>Q42</f>
        <v>1700</v>
      </c>
      <c r="R39" s="45"/>
      <c r="S39" s="187">
        <f>S42</f>
        <v>1700</v>
      </c>
      <c r="T39" s="45"/>
      <c r="U39" s="187">
        <f>U42</f>
        <v>3000</v>
      </c>
      <c r="V39" s="45"/>
      <c r="W39" s="187">
        <f>W42</f>
        <v>3000</v>
      </c>
    </row>
    <row r="40" spans="1:23" ht="14.25" customHeight="1">
      <c r="A40" s="57"/>
      <c r="B40" s="50"/>
      <c r="C40" s="50">
        <v>6351</v>
      </c>
      <c r="D40" s="25" t="s">
        <v>77</v>
      </c>
      <c r="E40" s="25" t="s">
        <v>71</v>
      </c>
      <c r="F40" s="64"/>
      <c r="G40" s="59">
        <v>0</v>
      </c>
      <c r="H40" s="43"/>
      <c r="I40" s="59">
        <v>0</v>
      </c>
      <c r="J40" s="43"/>
      <c r="K40" s="59">
        <v>0</v>
      </c>
      <c r="L40" s="43"/>
      <c r="M40" s="91">
        <v>0</v>
      </c>
      <c r="N40" s="43"/>
      <c r="O40" s="91">
        <v>0</v>
      </c>
      <c r="P40" s="43">
        <v>1700</v>
      </c>
      <c r="Q40" s="91">
        <f>SUM(O40:P40)</f>
        <v>1700</v>
      </c>
      <c r="R40" s="43"/>
      <c r="S40" s="91">
        <f>SUM(Q40:R40)</f>
        <v>1700</v>
      </c>
      <c r="T40" s="43">
        <v>-1700</v>
      </c>
      <c r="U40" s="91">
        <f>SUM(S40:T40)</f>
        <v>0</v>
      </c>
      <c r="V40" s="43"/>
      <c r="W40" s="91">
        <f>SUM(U40:V40)</f>
        <v>0</v>
      </c>
    </row>
    <row r="41" spans="1:23" ht="14.25" customHeight="1">
      <c r="A41" s="57"/>
      <c r="B41" s="50"/>
      <c r="C41" s="50">
        <v>6351</v>
      </c>
      <c r="D41" s="25" t="s">
        <v>89</v>
      </c>
      <c r="E41" s="25" t="s">
        <v>90</v>
      </c>
      <c r="F41" s="64"/>
      <c r="G41" s="59">
        <v>0</v>
      </c>
      <c r="H41" s="44"/>
      <c r="I41" s="59">
        <v>0</v>
      </c>
      <c r="J41" s="44"/>
      <c r="K41" s="59">
        <v>0</v>
      </c>
      <c r="L41" s="44"/>
      <c r="M41" s="91">
        <v>0</v>
      </c>
      <c r="N41" s="44"/>
      <c r="O41" s="91">
        <v>0</v>
      </c>
      <c r="P41" s="44"/>
      <c r="Q41" s="91">
        <v>0</v>
      </c>
      <c r="R41" s="44"/>
      <c r="S41" s="91">
        <v>0</v>
      </c>
      <c r="T41" s="44">
        <v>3000</v>
      </c>
      <c r="U41" s="91">
        <f>SUM(S41:T41)</f>
        <v>3000</v>
      </c>
      <c r="V41" s="44"/>
      <c r="W41" s="91">
        <f>SUM(U41:V41)</f>
        <v>3000</v>
      </c>
    </row>
    <row r="42" spans="1:23" ht="14.25" customHeight="1" thickBot="1">
      <c r="A42" s="196"/>
      <c r="B42" s="78"/>
      <c r="C42" s="78">
        <v>6351</v>
      </c>
      <c r="D42" s="162"/>
      <c r="E42" s="152" t="s">
        <v>12</v>
      </c>
      <c r="F42" s="189"/>
      <c r="G42" s="163">
        <v>0</v>
      </c>
      <c r="H42" s="160"/>
      <c r="I42" s="163">
        <v>0</v>
      </c>
      <c r="J42" s="160"/>
      <c r="K42" s="163">
        <v>0</v>
      </c>
      <c r="L42" s="160"/>
      <c r="M42" s="174">
        <v>0</v>
      </c>
      <c r="N42" s="160"/>
      <c r="O42" s="174">
        <v>0</v>
      </c>
      <c r="P42" s="160">
        <v>1700</v>
      </c>
      <c r="Q42" s="174">
        <f>SUM(O42:P42)</f>
        <v>1700</v>
      </c>
      <c r="R42" s="160"/>
      <c r="S42" s="174">
        <f>SUM(Q42:R42)</f>
        <v>1700</v>
      </c>
      <c r="T42" s="160">
        <v>1300</v>
      </c>
      <c r="U42" s="174">
        <f>SUM(S42:T42)</f>
        <v>3000</v>
      </c>
      <c r="V42" s="160"/>
      <c r="W42" s="174">
        <f>SUM(U42:V42)</f>
        <v>3000</v>
      </c>
    </row>
    <row r="43" spans="1:23" ht="14.25" customHeight="1">
      <c r="A43" s="65">
        <v>6</v>
      </c>
      <c r="B43" s="66">
        <v>4350</v>
      </c>
      <c r="C43" s="66"/>
      <c r="D43" s="28"/>
      <c r="E43" s="67" t="s">
        <v>98</v>
      </c>
      <c r="F43" s="158"/>
      <c r="G43" s="186">
        <v>0</v>
      </c>
      <c r="H43" s="45"/>
      <c r="I43" s="186">
        <v>0</v>
      </c>
      <c r="J43" s="45"/>
      <c r="K43" s="186">
        <v>0</v>
      </c>
      <c r="L43" s="45"/>
      <c r="M43" s="187">
        <v>0</v>
      </c>
      <c r="N43" s="45"/>
      <c r="O43" s="187">
        <v>0</v>
      </c>
      <c r="P43" s="45"/>
      <c r="Q43" s="187">
        <v>0</v>
      </c>
      <c r="R43" s="45"/>
      <c r="S43" s="187">
        <v>0</v>
      </c>
      <c r="T43" s="45"/>
      <c r="U43" s="187">
        <v>0</v>
      </c>
      <c r="V43" s="45"/>
      <c r="W43" s="187">
        <f>W45</f>
        <v>400</v>
      </c>
    </row>
    <row r="44" spans="1:23" ht="14.25" customHeight="1">
      <c r="A44" s="57"/>
      <c r="B44" s="50"/>
      <c r="C44" s="50">
        <v>6351</v>
      </c>
      <c r="D44" s="25" t="s">
        <v>99</v>
      </c>
      <c r="E44" s="25" t="s">
        <v>100</v>
      </c>
      <c r="F44" s="64"/>
      <c r="G44" s="59">
        <v>0</v>
      </c>
      <c r="H44" s="43"/>
      <c r="I44" s="59">
        <v>0</v>
      </c>
      <c r="J44" s="43"/>
      <c r="K44" s="59">
        <v>0</v>
      </c>
      <c r="L44" s="43"/>
      <c r="M44" s="91">
        <v>0</v>
      </c>
      <c r="N44" s="43"/>
      <c r="O44" s="91">
        <v>0</v>
      </c>
      <c r="P44" s="43"/>
      <c r="Q44" s="91">
        <v>0</v>
      </c>
      <c r="R44" s="43"/>
      <c r="S44" s="91">
        <v>0</v>
      </c>
      <c r="T44" s="43"/>
      <c r="U44" s="91">
        <v>0</v>
      </c>
      <c r="V44" s="43">
        <v>400</v>
      </c>
      <c r="W44" s="91">
        <f>SUM(U44:V44)</f>
        <v>400</v>
      </c>
    </row>
    <row r="45" spans="1:23" ht="14.25" customHeight="1" thickBot="1">
      <c r="A45" s="190"/>
      <c r="B45" s="191"/>
      <c r="C45" s="78">
        <v>6351</v>
      </c>
      <c r="D45" s="162"/>
      <c r="E45" s="152" t="s">
        <v>12</v>
      </c>
      <c r="F45" s="189"/>
      <c r="G45" s="163">
        <v>0</v>
      </c>
      <c r="H45" s="160"/>
      <c r="I45" s="163">
        <v>0</v>
      </c>
      <c r="J45" s="160"/>
      <c r="K45" s="163">
        <v>0</v>
      </c>
      <c r="L45" s="160"/>
      <c r="M45" s="174">
        <v>0</v>
      </c>
      <c r="N45" s="160"/>
      <c r="O45" s="174">
        <v>0</v>
      </c>
      <c r="P45" s="160"/>
      <c r="Q45" s="174">
        <v>0</v>
      </c>
      <c r="R45" s="160"/>
      <c r="S45" s="174">
        <v>0</v>
      </c>
      <c r="T45" s="160"/>
      <c r="U45" s="174">
        <v>0</v>
      </c>
      <c r="V45" s="160">
        <v>400</v>
      </c>
      <c r="W45" s="174">
        <f>SUM(U45:V45)</f>
        <v>400</v>
      </c>
    </row>
    <row r="46" spans="1:23" ht="14.25" customHeight="1">
      <c r="A46" s="65">
        <v>7</v>
      </c>
      <c r="B46" s="66">
        <v>4357</v>
      </c>
      <c r="C46" s="66"/>
      <c r="D46" s="28"/>
      <c r="E46" s="67" t="s">
        <v>73</v>
      </c>
      <c r="F46" s="158"/>
      <c r="G46" s="186">
        <v>0</v>
      </c>
      <c r="H46" s="45"/>
      <c r="I46" s="186">
        <v>0</v>
      </c>
      <c r="J46" s="45"/>
      <c r="K46" s="186">
        <v>0</v>
      </c>
      <c r="L46" s="45"/>
      <c r="M46" s="187">
        <v>0</v>
      </c>
      <c r="N46" s="45"/>
      <c r="O46" s="187">
        <v>0</v>
      </c>
      <c r="P46" s="45"/>
      <c r="Q46" s="187">
        <f>Q52</f>
        <v>680</v>
      </c>
      <c r="R46" s="45"/>
      <c r="S46" s="187">
        <f>S52+S51</f>
        <v>850</v>
      </c>
      <c r="T46" s="45"/>
      <c r="U46" s="187">
        <f>U52+U51</f>
        <v>850</v>
      </c>
      <c r="V46" s="45"/>
      <c r="W46" s="187">
        <f>W52+W51</f>
        <v>1450</v>
      </c>
    </row>
    <row r="47" spans="1:23" ht="14.25" customHeight="1">
      <c r="A47" s="57"/>
      <c r="B47" s="50"/>
      <c r="C47" s="50">
        <v>6351</v>
      </c>
      <c r="D47" s="25" t="s">
        <v>78</v>
      </c>
      <c r="E47" s="25" t="s">
        <v>72</v>
      </c>
      <c r="F47" s="64"/>
      <c r="G47" s="59">
        <v>0</v>
      </c>
      <c r="H47" s="43"/>
      <c r="I47" s="59">
        <v>0</v>
      </c>
      <c r="J47" s="43"/>
      <c r="K47" s="59">
        <v>0</v>
      </c>
      <c r="L47" s="43"/>
      <c r="M47" s="91">
        <v>0</v>
      </c>
      <c r="N47" s="43"/>
      <c r="O47" s="91">
        <v>0</v>
      </c>
      <c r="P47" s="43">
        <v>680</v>
      </c>
      <c r="Q47" s="91">
        <f>SUM(O47:P47)</f>
        <v>680</v>
      </c>
      <c r="R47" s="43">
        <v>-680</v>
      </c>
      <c r="S47" s="91">
        <f>SUM(Q47:R47)</f>
        <v>0</v>
      </c>
      <c r="T47" s="43"/>
      <c r="U47" s="91">
        <f>SUM(S47:T47)</f>
        <v>0</v>
      </c>
      <c r="V47" s="43"/>
      <c r="W47" s="91">
        <f aca="true" t="shared" si="0" ref="W47:W52">SUM(U47:V47)</f>
        <v>0</v>
      </c>
    </row>
    <row r="48" spans="1:23" ht="14.25" customHeight="1">
      <c r="A48" s="57"/>
      <c r="B48" s="50"/>
      <c r="C48" s="50">
        <v>5331</v>
      </c>
      <c r="D48" s="25" t="s">
        <v>78</v>
      </c>
      <c r="E48" s="25" t="s">
        <v>72</v>
      </c>
      <c r="F48" s="64"/>
      <c r="G48" s="59">
        <v>0</v>
      </c>
      <c r="H48" s="44"/>
      <c r="I48" s="59">
        <v>0</v>
      </c>
      <c r="J48" s="44"/>
      <c r="K48" s="59">
        <v>0</v>
      </c>
      <c r="L48" s="44"/>
      <c r="M48" s="91">
        <v>0</v>
      </c>
      <c r="N48" s="44"/>
      <c r="O48" s="91">
        <v>0</v>
      </c>
      <c r="P48" s="44"/>
      <c r="Q48" s="91">
        <v>0</v>
      </c>
      <c r="R48" s="44">
        <v>680</v>
      </c>
      <c r="S48" s="91">
        <f>SUM(Q48:R48)</f>
        <v>680</v>
      </c>
      <c r="T48" s="44"/>
      <c r="U48" s="91">
        <f>SUM(S48:T48)</f>
        <v>680</v>
      </c>
      <c r="V48" s="44"/>
      <c r="W48" s="91">
        <f t="shared" si="0"/>
        <v>680</v>
      </c>
    </row>
    <row r="49" spans="1:23" ht="14.25" customHeight="1">
      <c r="A49" s="57"/>
      <c r="B49" s="50"/>
      <c r="C49" s="50">
        <v>5331</v>
      </c>
      <c r="D49" s="25" t="s">
        <v>86</v>
      </c>
      <c r="E49" s="25" t="s">
        <v>87</v>
      </c>
      <c r="F49" s="64"/>
      <c r="G49" s="59">
        <v>0</v>
      </c>
      <c r="H49" s="44"/>
      <c r="I49" s="59">
        <v>0</v>
      </c>
      <c r="J49" s="44"/>
      <c r="K49" s="59">
        <v>0</v>
      </c>
      <c r="L49" s="44"/>
      <c r="M49" s="91">
        <v>0</v>
      </c>
      <c r="N49" s="44"/>
      <c r="O49" s="91">
        <v>0</v>
      </c>
      <c r="P49" s="44"/>
      <c r="Q49" s="91">
        <v>0</v>
      </c>
      <c r="R49" s="44">
        <v>170</v>
      </c>
      <c r="S49" s="91">
        <f>SUM(Q49:R49)</f>
        <v>170</v>
      </c>
      <c r="T49" s="44"/>
      <c r="U49" s="91">
        <f>SUM(S49:T49)</f>
        <v>170</v>
      </c>
      <c r="V49" s="44"/>
      <c r="W49" s="91">
        <f t="shared" si="0"/>
        <v>170</v>
      </c>
    </row>
    <row r="50" spans="1:23" ht="14.25" customHeight="1">
      <c r="A50" s="57"/>
      <c r="B50" s="50"/>
      <c r="C50" s="50">
        <v>5331</v>
      </c>
      <c r="D50" s="25" t="s">
        <v>96</v>
      </c>
      <c r="E50" s="25" t="s">
        <v>97</v>
      </c>
      <c r="F50" s="64"/>
      <c r="G50" s="59">
        <v>0</v>
      </c>
      <c r="H50" s="44"/>
      <c r="I50" s="59">
        <v>0</v>
      </c>
      <c r="J50" s="44"/>
      <c r="K50" s="59">
        <v>0</v>
      </c>
      <c r="L50" s="44"/>
      <c r="M50" s="91">
        <v>0</v>
      </c>
      <c r="N50" s="44"/>
      <c r="O50" s="91">
        <v>0</v>
      </c>
      <c r="P50" s="44"/>
      <c r="Q50" s="91">
        <v>0</v>
      </c>
      <c r="R50" s="44"/>
      <c r="S50" s="91">
        <v>0</v>
      </c>
      <c r="T50" s="44"/>
      <c r="U50" s="91">
        <v>0</v>
      </c>
      <c r="V50" s="44">
        <v>600</v>
      </c>
      <c r="W50" s="91">
        <f t="shared" si="0"/>
        <v>600</v>
      </c>
    </row>
    <row r="51" spans="1:23" ht="14.25" customHeight="1">
      <c r="A51" s="57"/>
      <c r="B51" s="50"/>
      <c r="C51" s="63">
        <v>5331</v>
      </c>
      <c r="D51" s="25"/>
      <c r="E51" s="27" t="s">
        <v>85</v>
      </c>
      <c r="F51" s="64"/>
      <c r="G51" s="197">
        <v>0</v>
      </c>
      <c r="H51" s="101"/>
      <c r="I51" s="197">
        <v>0</v>
      </c>
      <c r="J51" s="101"/>
      <c r="K51" s="197">
        <v>0</v>
      </c>
      <c r="L51" s="101"/>
      <c r="M51" s="198">
        <v>0</v>
      </c>
      <c r="N51" s="101"/>
      <c r="O51" s="198">
        <v>0</v>
      </c>
      <c r="P51" s="101"/>
      <c r="Q51" s="198">
        <f>SUM(O51:P51)</f>
        <v>0</v>
      </c>
      <c r="R51" s="101">
        <v>850</v>
      </c>
      <c r="S51" s="198">
        <f>SUM(Q51:R51)</f>
        <v>850</v>
      </c>
      <c r="T51" s="101"/>
      <c r="U51" s="198">
        <f>SUM(S51:T51)</f>
        <v>850</v>
      </c>
      <c r="V51" s="101">
        <v>600</v>
      </c>
      <c r="W51" s="198">
        <f t="shared" si="0"/>
        <v>1450</v>
      </c>
    </row>
    <row r="52" spans="1:23" ht="14.25" customHeight="1" thickBot="1">
      <c r="A52" s="196"/>
      <c r="B52" s="78"/>
      <c r="C52" s="78">
        <v>6351</v>
      </c>
      <c r="D52" s="162"/>
      <c r="E52" s="152" t="s">
        <v>12</v>
      </c>
      <c r="F52" s="189"/>
      <c r="G52" s="163">
        <v>0</v>
      </c>
      <c r="H52" s="160"/>
      <c r="I52" s="163">
        <v>0</v>
      </c>
      <c r="J52" s="160"/>
      <c r="K52" s="163">
        <v>0</v>
      </c>
      <c r="L52" s="160"/>
      <c r="M52" s="174">
        <v>0</v>
      </c>
      <c r="N52" s="160"/>
      <c r="O52" s="174">
        <v>0</v>
      </c>
      <c r="P52" s="160">
        <v>680</v>
      </c>
      <c r="Q52" s="174">
        <f>SUM(O52:P52)</f>
        <v>680</v>
      </c>
      <c r="R52" s="160">
        <v>-680</v>
      </c>
      <c r="S52" s="174">
        <f>SUM(Q52:R52)</f>
        <v>0</v>
      </c>
      <c r="T52" s="160"/>
      <c r="U52" s="174">
        <f>SUM(S52:T52)</f>
        <v>0</v>
      </c>
      <c r="V52" s="160"/>
      <c r="W52" s="174">
        <f t="shared" si="0"/>
        <v>0</v>
      </c>
    </row>
    <row r="53" spans="1:23" ht="14.25" customHeight="1">
      <c r="A53" s="142">
        <v>9</v>
      </c>
      <c r="B53" s="144">
        <v>4350</v>
      </c>
      <c r="C53" s="144"/>
      <c r="D53" s="28"/>
      <c r="E53" s="159" t="s">
        <v>26</v>
      </c>
      <c r="F53" s="161"/>
      <c r="G53" s="87">
        <f>SUM(G57:G59)</f>
        <v>3000</v>
      </c>
      <c r="H53" s="45"/>
      <c r="I53" s="87">
        <f>SUM(I57:I59)</f>
        <v>3138.6</v>
      </c>
      <c r="J53" s="45"/>
      <c r="K53" s="87">
        <f>SUM(K57:K59)</f>
        <v>3138.6</v>
      </c>
      <c r="L53" s="45"/>
      <c r="M53" s="172">
        <f>SUM(M57:M59)</f>
        <v>3138.6</v>
      </c>
      <c r="N53" s="45"/>
      <c r="O53" s="172">
        <f>SUM(O57:O59)</f>
        <v>3138.6</v>
      </c>
      <c r="P53" s="45"/>
      <c r="Q53" s="172">
        <f>SUM(Q57:Q59)</f>
        <v>178.6</v>
      </c>
      <c r="R53" s="45"/>
      <c r="S53" s="172">
        <f>SUM(S57:S59)</f>
        <v>178.6</v>
      </c>
      <c r="T53" s="45"/>
      <c r="U53" s="172">
        <f>SUM(U57:U59)</f>
        <v>178.6</v>
      </c>
      <c r="V53" s="45"/>
      <c r="W53" s="172">
        <f>SUM(W57:W59)</f>
        <v>578.6</v>
      </c>
    </row>
    <row r="54" spans="1:23" ht="14.25" customHeight="1">
      <c r="A54" s="57"/>
      <c r="B54" s="50"/>
      <c r="C54" s="50">
        <v>6351</v>
      </c>
      <c r="D54" s="25" t="s">
        <v>32</v>
      </c>
      <c r="E54" s="25" t="s">
        <v>46</v>
      </c>
      <c r="F54" s="59"/>
      <c r="G54" s="59">
        <v>0</v>
      </c>
      <c r="H54" s="44">
        <v>138.6</v>
      </c>
      <c r="I54" s="59">
        <f>SUM(G54:H54)</f>
        <v>138.6</v>
      </c>
      <c r="J54" s="44"/>
      <c r="K54" s="59">
        <f>SUM(I54:J54)</f>
        <v>138.6</v>
      </c>
      <c r="L54" s="44"/>
      <c r="M54" s="91">
        <f>SUM(K54:L54)</f>
        <v>138.6</v>
      </c>
      <c r="N54" s="44"/>
      <c r="O54" s="91">
        <f>SUM(M54:N54)</f>
        <v>138.6</v>
      </c>
      <c r="P54" s="44"/>
      <c r="Q54" s="91">
        <f>SUM(O54:P54)</f>
        <v>138.6</v>
      </c>
      <c r="R54" s="44"/>
      <c r="S54" s="91">
        <f>SUM(Q54:R54)</f>
        <v>138.6</v>
      </c>
      <c r="T54" s="44"/>
      <c r="U54" s="91">
        <f>SUM(S54:T54)</f>
        <v>138.6</v>
      </c>
      <c r="V54" s="44"/>
      <c r="W54" s="91">
        <f aca="true" t="shared" si="1" ref="W54:W59">SUM(U54:V54)</f>
        <v>138.6</v>
      </c>
    </row>
    <row r="55" spans="1:23" ht="14.25" customHeight="1">
      <c r="A55" s="60"/>
      <c r="B55" s="69"/>
      <c r="C55" s="69">
        <v>5331</v>
      </c>
      <c r="D55" s="29" t="s">
        <v>101</v>
      </c>
      <c r="E55" s="29" t="s">
        <v>102</v>
      </c>
      <c r="F55" s="55"/>
      <c r="G55" s="55">
        <v>0</v>
      </c>
      <c r="H55" s="43"/>
      <c r="I55" s="55">
        <v>0</v>
      </c>
      <c r="J55" s="43"/>
      <c r="K55" s="55">
        <v>0</v>
      </c>
      <c r="L55" s="43"/>
      <c r="M55" s="170">
        <v>0</v>
      </c>
      <c r="N55" s="43"/>
      <c r="O55" s="170">
        <v>0</v>
      </c>
      <c r="P55" s="43"/>
      <c r="Q55" s="170">
        <v>0</v>
      </c>
      <c r="R55" s="43"/>
      <c r="S55" s="170">
        <v>0</v>
      </c>
      <c r="T55" s="43"/>
      <c r="U55" s="170">
        <v>0</v>
      </c>
      <c r="V55" s="43">
        <v>400</v>
      </c>
      <c r="W55" s="91">
        <f t="shared" si="1"/>
        <v>400</v>
      </c>
    </row>
    <row r="56" spans="1:23" ht="14.25" customHeight="1">
      <c r="A56" s="60"/>
      <c r="B56" s="69"/>
      <c r="C56" s="69">
        <v>6121</v>
      </c>
      <c r="D56" s="29" t="s">
        <v>44</v>
      </c>
      <c r="E56" s="29" t="s">
        <v>45</v>
      </c>
      <c r="F56" s="55"/>
      <c r="G56" s="55">
        <v>3000</v>
      </c>
      <c r="H56" s="43"/>
      <c r="I56" s="55">
        <v>3000</v>
      </c>
      <c r="J56" s="43"/>
      <c r="K56" s="55">
        <v>3000</v>
      </c>
      <c r="L56" s="43"/>
      <c r="M56" s="170">
        <v>3000</v>
      </c>
      <c r="N56" s="43"/>
      <c r="O56" s="170">
        <v>3000</v>
      </c>
      <c r="P56" s="43">
        <v>-2960</v>
      </c>
      <c r="Q56" s="170">
        <f>SUM(O56:P56)</f>
        <v>40</v>
      </c>
      <c r="R56" s="43"/>
      <c r="S56" s="170">
        <f>SUM(Q56:R56)</f>
        <v>40</v>
      </c>
      <c r="T56" s="43"/>
      <c r="U56" s="170">
        <f>SUM(S56:T56)</f>
        <v>40</v>
      </c>
      <c r="V56" s="43"/>
      <c r="W56" s="170">
        <f t="shared" si="1"/>
        <v>40</v>
      </c>
    </row>
    <row r="57" spans="1:23" ht="14.25" customHeight="1">
      <c r="A57" s="57"/>
      <c r="B57" s="50"/>
      <c r="C57" s="63">
        <v>6351</v>
      </c>
      <c r="D57" s="25"/>
      <c r="E57" s="27" t="s">
        <v>12</v>
      </c>
      <c r="F57" s="58"/>
      <c r="G57" s="75">
        <f>SUM(G54)</f>
        <v>0</v>
      </c>
      <c r="H57" s="101">
        <v>138.6</v>
      </c>
      <c r="I57" s="75">
        <f>SUM(G57:H57)</f>
        <v>138.6</v>
      </c>
      <c r="J57" s="101"/>
      <c r="K57" s="75">
        <f>SUM(I57:J57)</f>
        <v>138.6</v>
      </c>
      <c r="L57" s="101"/>
      <c r="M57" s="173">
        <f>SUM(K57:L57)</f>
        <v>138.6</v>
      </c>
      <c r="N57" s="101"/>
      <c r="O57" s="173">
        <f>SUM(M57:N57)</f>
        <v>138.6</v>
      </c>
      <c r="P57" s="101"/>
      <c r="Q57" s="173">
        <f>SUM(O57:P57)</f>
        <v>138.6</v>
      </c>
      <c r="R57" s="101"/>
      <c r="S57" s="173">
        <f>SUM(Q57:R57)</f>
        <v>138.6</v>
      </c>
      <c r="T57" s="101"/>
      <c r="U57" s="173">
        <f>SUM(S57:T57)</f>
        <v>138.6</v>
      </c>
      <c r="V57" s="101"/>
      <c r="W57" s="173">
        <f t="shared" si="1"/>
        <v>138.6</v>
      </c>
    </row>
    <row r="58" spans="1:23" ht="14.25" customHeight="1">
      <c r="A58" s="57"/>
      <c r="B58" s="50"/>
      <c r="C58" s="63">
        <v>5331</v>
      </c>
      <c r="D58" s="25"/>
      <c r="E58" s="27" t="s">
        <v>85</v>
      </c>
      <c r="F58" s="64"/>
      <c r="G58" s="197">
        <v>0</v>
      </c>
      <c r="H58" s="101"/>
      <c r="I58" s="197">
        <v>0</v>
      </c>
      <c r="J58" s="101"/>
      <c r="K58" s="197">
        <v>0</v>
      </c>
      <c r="L58" s="101"/>
      <c r="M58" s="198">
        <v>0</v>
      </c>
      <c r="N58" s="101"/>
      <c r="O58" s="198">
        <v>0</v>
      </c>
      <c r="P58" s="101"/>
      <c r="Q58" s="198">
        <v>0</v>
      </c>
      <c r="R58" s="101"/>
      <c r="S58" s="198">
        <v>0</v>
      </c>
      <c r="T58" s="101"/>
      <c r="U58" s="198">
        <v>0</v>
      </c>
      <c r="V58" s="101">
        <v>400</v>
      </c>
      <c r="W58" s="198">
        <f t="shared" si="1"/>
        <v>400</v>
      </c>
    </row>
    <row r="59" spans="1:23" ht="14.25" customHeight="1" thickBot="1">
      <c r="A59" s="150"/>
      <c r="B59" s="151"/>
      <c r="C59" s="78">
        <v>6121</v>
      </c>
      <c r="D59" s="162"/>
      <c r="E59" s="152" t="s">
        <v>25</v>
      </c>
      <c r="F59" s="154"/>
      <c r="G59" s="163">
        <f>SUM(G56)</f>
        <v>3000</v>
      </c>
      <c r="H59" s="160"/>
      <c r="I59" s="163">
        <f>SUM(G59:H59)</f>
        <v>3000</v>
      </c>
      <c r="J59" s="160"/>
      <c r="K59" s="163">
        <f>SUM(I59:J59)</f>
        <v>3000</v>
      </c>
      <c r="L59" s="160"/>
      <c r="M59" s="174">
        <f>SUM(K59:L59)</f>
        <v>3000</v>
      </c>
      <c r="N59" s="160"/>
      <c r="O59" s="174">
        <f>SUM(M59:N59)</f>
        <v>3000</v>
      </c>
      <c r="P59" s="160">
        <v>-2960</v>
      </c>
      <c r="Q59" s="174">
        <f>SUM(O59:P59)</f>
        <v>40</v>
      </c>
      <c r="R59" s="160"/>
      <c r="S59" s="174">
        <f>SUM(Q59:R59)</f>
        <v>40</v>
      </c>
      <c r="T59" s="160"/>
      <c r="U59" s="174">
        <f>SUM(S59:T59)</f>
        <v>40</v>
      </c>
      <c r="V59" s="160"/>
      <c r="W59" s="174">
        <f t="shared" si="1"/>
        <v>40</v>
      </c>
    </row>
    <row r="60" spans="1:23" ht="14.25" customHeight="1">
      <c r="A60" s="65">
        <v>11</v>
      </c>
      <c r="B60" s="66">
        <v>4350</v>
      </c>
      <c r="C60" s="66"/>
      <c r="D60" s="28"/>
      <c r="E60" s="67" t="s">
        <v>74</v>
      </c>
      <c r="F60" s="158"/>
      <c r="G60" s="186">
        <v>0</v>
      </c>
      <c r="H60" s="45"/>
      <c r="I60" s="186">
        <v>0</v>
      </c>
      <c r="J60" s="45"/>
      <c r="K60" s="186">
        <v>0</v>
      </c>
      <c r="L60" s="45"/>
      <c r="M60" s="187">
        <v>0</v>
      </c>
      <c r="N60" s="45"/>
      <c r="O60" s="187">
        <v>0</v>
      </c>
      <c r="P60" s="45"/>
      <c r="Q60" s="187">
        <f>Q62</f>
        <v>230</v>
      </c>
      <c r="R60" s="45"/>
      <c r="S60" s="187">
        <f>S62</f>
        <v>230</v>
      </c>
      <c r="T60" s="45"/>
      <c r="U60" s="187">
        <f>U62</f>
        <v>230</v>
      </c>
      <c r="V60" s="45"/>
      <c r="W60" s="187">
        <f>W62</f>
        <v>230</v>
      </c>
    </row>
    <row r="61" spans="1:23" ht="14.25" customHeight="1">
      <c r="A61" s="57"/>
      <c r="B61" s="50"/>
      <c r="C61" s="50">
        <v>6351</v>
      </c>
      <c r="D61" s="25" t="s">
        <v>79</v>
      </c>
      <c r="E61" s="25" t="s">
        <v>75</v>
      </c>
      <c r="F61" s="64"/>
      <c r="G61" s="59">
        <v>0</v>
      </c>
      <c r="H61" s="43"/>
      <c r="I61" s="59">
        <v>0</v>
      </c>
      <c r="J61" s="43"/>
      <c r="K61" s="59">
        <v>0</v>
      </c>
      <c r="L61" s="43"/>
      <c r="M61" s="91">
        <v>0</v>
      </c>
      <c r="N61" s="43"/>
      <c r="O61" s="91">
        <v>0</v>
      </c>
      <c r="P61" s="43">
        <v>230</v>
      </c>
      <c r="Q61" s="91">
        <f>SUM(O61:P61)</f>
        <v>230</v>
      </c>
      <c r="R61" s="43"/>
      <c r="S61" s="91">
        <f>SUM(Q61:R61)</f>
        <v>230</v>
      </c>
      <c r="T61" s="43"/>
      <c r="U61" s="91">
        <f>SUM(S61:T61)</f>
        <v>230</v>
      </c>
      <c r="V61" s="43"/>
      <c r="W61" s="91">
        <f>SUM(U61:V61)</f>
        <v>230</v>
      </c>
    </row>
    <row r="62" spans="1:23" ht="14.25" customHeight="1" thickBot="1">
      <c r="A62" s="190"/>
      <c r="B62" s="191"/>
      <c r="C62" s="191">
        <v>6351</v>
      </c>
      <c r="D62" s="192"/>
      <c r="E62" s="188" t="s">
        <v>12</v>
      </c>
      <c r="F62" s="189"/>
      <c r="G62" s="163">
        <v>0</v>
      </c>
      <c r="H62" s="160"/>
      <c r="I62" s="163">
        <v>0</v>
      </c>
      <c r="J62" s="160"/>
      <c r="K62" s="163">
        <v>0</v>
      </c>
      <c r="L62" s="160"/>
      <c r="M62" s="174">
        <v>0</v>
      </c>
      <c r="N62" s="160"/>
      <c r="O62" s="174">
        <v>0</v>
      </c>
      <c r="P62" s="160">
        <v>230</v>
      </c>
      <c r="Q62" s="174">
        <f>SUM(O62:P62)</f>
        <v>230</v>
      </c>
      <c r="R62" s="160"/>
      <c r="S62" s="174">
        <f>SUM(Q62:R62)</f>
        <v>230</v>
      </c>
      <c r="T62" s="160"/>
      <c r="U62" s="174">
        <f>SUM(S62:T62)</f>
        <v>230</v>
      </c>
      <c r="V62" s="160"/>
      <c r="W62" s="174">
        <f>SUM(U62:V62)</f>
        <v>230</v>
      </c>
    </row>
    <row r="63" spans="1:23" ht="14.25" customHeight="1">
      <c r="A63" s="60">
        <v>15</v>
      </c>
      <c r="B63" s="61">
        <v>4357</v>
      </c>
      <c r="C63" s="61"/>
      <c r="D63" s="26"/>
      <c r="E63" s="62" t="s">
        <v>18</v>
      </c>
      <c r="F63" s="29"/>
      <c r="G63" s="86">
        <f>SUM(G65)</f>
        <v>0</v>
      </c>
      <c r="H63" s="43"/>
      <c r="I63" s="86">
        <f>SUM(I65)</f>
        <v>135.1</v>
      </c>
      <c r="J63" s="43"/>
      <c r="K63" s="86">
        <f>SUM(K65)</f>
        <v>135.1</v>
      </c>
      <c r="L63" s="43"/>
      <c r="M63" s="175">
        <f>SUM(M65)</f>
        <v>135.1</v>
      </c>
      <c r="N63" s="43"/>
      <c r="O63" s="175">
        <f>SUM(O65)</f>
        <v>135.1</v>
      </c>
      <c r="P63" s="43"/>
      <c r="Q63" s="175">
        <f>SUM(Q65)</f>
        <v>135.1</v>
      </c>
      <c r="R63" s="43"/>
      <c r="S63" s="175">
        <f>SUM(S65)</f>
        <v>135.1</v>
      </c>
      <c r="T63" s="43"/>
      <c r="U63" s="175">
        <f>SUM(U65)</f>
        <v>135.1</v>
      </c>
      <c r="V63" s="43"/>
      <c r="W63" s="175">
        <f>SUM(W65)</f>
        <v>135.1</v>
      </c>
    </row>
    <row r="64" spans="1:23" ht="14.25" customHeight="1">
      <c r="A64" s="57"/>
      <c r="B64" s="50"/>
      <c r="C64" s="50">
        <v>6351</v>
      </c>
      <c r="D64" s="25" t="s">
        <v>33</v>
      </c>
      <c r="E64" s="25" t="s">
        <v>34</v>
      </c>
      <c r="F64" s="64"/>
      <c r="G64" s="59">
        <v>0</v>
      </c>
      <c r="H64" s="43">
        <v>135.1</v>
      </c>
      <c r="I64" s="59">
        <f>SUM(G64:H64)</f>
        <v>135.1</v>
      </c>
      <c r="J64" s="43"/>
      <c r="K64" s="59">
        <f>SUM(I64:J64)</f>
        <v>135.1</v>
      </c>
      <c r="L64" s="43"/>
      <c r="M64" s="91">
        <f>SUM(K64:L64)</f>
        <v>135.1</v>
      </c>
      <c r="N64" s="43"/>
      <c r="O64" s="91">
        <f>SUM(M64:N64)</f>
        <v>135.1</v>
      </c>
      <c r="P64" s="43"/>
      <c r="Q64" s="91">
        <f>SUM(O64:P64)</f>
        <v>135.1</v>
      </c>
      <c r="R64" s="43"/>
      <c r="S64" s="91">
        <f>SUM(Q64:R64)</f>
        <v>135.1</v>
      </c>
      <c r="T64" s="43"/>
      <c r="U64" s="91">
        <f>SUM(S64:T64)</f>
        <v>135.1</v>
      </c>
      <c r="V64" s="43"/>
      <c r="W64" s="91">
        <f>SUM(U64:V64)</f>
        <v>135.1</v>
      </c>
    </row>
    <row r="65" spans="1:23" ht="13.5" customHeight="1" thickBot="1">
      <c r="A65" s="180"/>
      <c r="B65" s="181"/>
      <c r="C65" s="181">
        <v>6351</v>
      </c>
      <c r="D65" s="182"/>
      <c r="E65" s="183" t="s">
        <v>12</v>
      </c>
      <c r="F65" s="184"/>
      <c r="G65" s="74">
        <f>SUM(G64)</f>
        <v>0</v>
      </c>
      <c r="H65" s="185">
        <v>135.1</v>
      </c>
      <c r="I65" s="74">
        <f>SUM(G65:H65)</f>
        <v>135.1</v>
      </c>
      <c r="J65" s="185"/>
      <c r="K65" s="74">
        <f>SUM(I65:J65)</f>
        <v>135.1</v>
      </c>
      <c r="L65" s="185"/>
      <c r="M65" s="176">
        <f>SUM(K65:L65)</f>
        <v>135.1</v>
      </c>
      <c r="N65" s="185"/>
      <c r="O65" s="176">
        <f>SUM(M65:N65)</f>
        <v>135.1</v>
      </c>
      <c r="P65" s="185"/>
      <c r="Q65" s="176">
        <f>SUM(O65:P65)</f>
        <v>135.1</v>
      </c>
      <c r="R65" s="185"/>
      <c r="S65" s="176">
        <f>SUM(Q65:R65)</f>
        <v>135.1</v>
      </c>
      <c r="T65" s="185"/>
      <c r="U65" s="176">
        <f>SUM(S65:T65)</f>
        <v>135.1</v>
      </c>
      <c r="V65" s="185"/>
      <c r="W65" s="176">
        <f>SUM(U65:V65)</f>
        <v>135.1</v>
      </c>
    </row>
    <row r="66" spans="1:23" ht="13.5" customHeight="1">
      <c r="A66" s="65">
        <v>26</v>
      </c>
      <c r="B66" s="66">
        <v>4350</v>
      </c>
      <c r="C66" s="66"/>
      <c r="D66" s="28"/>
      <c r="E66" s="67" t="s">
        <v>61</v>
      </c>
      <c r="F66" s="158"/>
      <c r="G66" s="186"/>
      <c r="H66" s="45"/>
      <c r="I66" s="186"/>
      <c r="J66" s="45"/>
      <c r="K66" s="186"/>
      <c r="L66" s="45"/>
      <c r="M66" s="187">
        <f>SUM(M67)</f>
        <v>110</v>
      </c>
      <c r="N66" s="45"/>
      <c r="O66" s="187">
        <f>SUM(O67)</f>
        <v>110</v>
      </c>
      <c r="P66" s="45"/>
      <c r="Q66" s="187">
        <f>SUM(Q67)</f>
        <v>110</v>
      </c>
      <c r="R66" s="45"/>
      <c r="S66" s="187">
        <f>SUM(S67)</f>
        <v>110</v>
      </c>
      <c r="T66" s="45"/>
      <c r="U66" s="187">
        <f>SUM(U67)</f>
        <v>110</v>
      </c>
      <c r="V66" s="45"/>
      <c r="W66" s="187">
        <f>SUM(W67)</f>
        <v>110</v>
      </c>
    </row>
    <row r="67" spans="1:23" ht="13.5" customHeight="1">
      <c r="A67" s="57"/>
      <c r="B67" s="50"/>
      <c r="C67" s="50">
        <v>6351</v>
      </c>
      <c r="D67" s="25" t="s">
        <v>62</v>
      </c>
      <c r="E67" s="25" t="s">
        <v>63</v>
      </c>
      <c r="F67" s="64"/>
      <c r="G67" s="59">
        <v>0</v>
      </c>
      <c r="H67" s="43"/>
      <c r="I67" s="59">
        <v>0</v>
      </c>
      <c r="J67" s="43"/>
      <c r="K67" s="59">
        <v>0</v>
      </c>
      <c r="L67" s="43">
        <v>110</v>
      </c>
      <c r="M67" s="91">
        <f>SUM(K67:L67)</f>
        <v>110</v>
      </c>
      <c r="N67" s="43"/>
      <c r="O67" s="91">
        <f>SUM(M67:N67)</f>
        <v>110</v>
      </c>
      <c r="P67" s="43"/>
      <c r="Q67" s="91">
        <f>SUM(O67:P67)</f>
        <v>110</v>
      </c>
      <c r="R67" s="43"/>
      <c r="S67" s="91">
        <f>SUM(Q67:R67)</f>
        <v>110</v>
      </c>
      <c r="T67" s="43"/>
      <c r="U67" s="91">
        <f>SUM(S67:T67)</f>
        <v>110</v>
      </c>
      <c r="V67" s="43"/>
      <c r="W67" s="91">
        <f>SUM(U67:V67)</f>
        <v>110</v>
      </c>
    </row>
    <row r="68" spans="1:23" ht="13.5" customHeight="1" thickBot="1">
      <c r="A68" s="190"/>
      <c r="B68" s="191"/>
      <c r="C68" s="191">
        <v>6351</v>
      </c>
      <c r="D68" s="192"/>
      <c r="E68" s="188" t="s">
        <v>12</v>
      </c>
      <c r="F68" s="189"/>
      <c r="G68" s="163">
        <v>0</v>
      </c>
      <c r="H68" s="160"/>
      <c r="I68" s="163">
        <v>0</v>
      </c>
      <c r="J68" s="160"/>
      <c r="K68" s="163">
        <v>0</v>
      </c>
      <c r="L68" s="160">
        <v>110</v>
      </c>
      <c r="M68" s="174">
        <f>SUM(K68:L68)</f>
        <v>110</v>
      </c>
      <c r="N68" s="160"/>
      <c r="O68" s="174">
        <f>SUM(M68:N68)</f>
        <v>110</v>
      </c>
      <c r="P68" s="160"/>
      <c r="Q68" s="174">
        <f>SUM(O68:P68)</f>
        <v>110</v>
      </c>
      <c r="R68" s="160"/>
      <c r="S68" s="174">
        <f>SUM(Q68:R68)</f>
        <v>110</v>
      </c>
      <c r="T68" s="160"/>
      <c r="U68" s="174">
        <f>SUM(S68:T68)</f>
        <v>110</v>
      </c>
      <c r="V68" s="160"/>
      <c r="W68" s="174">
        <f>SUM(U68:V68)</f>
        <v>110</v>
      </c>
    </row>
    <row r="69" spans="1:23" ht="14.25" customHeight="1">
      <c r="A69" s="65">
        <v>28</v>
      </c>
      <c r="B69" s="66">
        <v>4357</v>
      </c>
      <c r="C69" s="66"/>
      <c r="D69" s="28"/>
      <c r="E69" s="67" t="s">
        <v>24</v>
      </c>
      <c r="F69" s="68"/>
      <c r="G69" s="87">
        <f>SUM(G71)</f>
        <v>7800</v>
      </c>
      <c r="H69" s="45"/>
      <c r="I69" s="87">
        <f>SUM(I71)</f>
        <v>19853.3</v>
      </c>
      <c r="J69" s="45"/>
      <c r="K69" s="87">
        <f>SUM(K71)</f>
        <v>32853.3</v>
      </c>
      <c r="L69" s="45"/>
      <c r="M69" s="172">
        <f>SUM(M71)</f>
        <v>32853.3</v>
      </c>
      <c r="N69" s="45"/>
      <c r="O69" s="172">
        <f>SUM(O71)</f>
        <v>32853.3</v>
      </c>
      <c r="P69" s="45"/>
      <c r="Q69" s="172">
        <f>SUM(Q71)</f>
        <v>32853.3</v>
      </c>
      <c r="R69" s="45"/>
      <c r="S69" s="172">
        <f>SUM(S71)</f>
        <v>32853.3</v>
      </c>
      <c r="T69" s="45"/>
      <c r="U69" s="172">
        <f>SUM(U71)</f>
        <v>31553.300000000003</v>
      </c>
      <c r="V69" s="45"/>
      <c r="W69" s="172">
        <f>SUM(W71)</f>
        <v>28579.300000000003</v>
      </c>
    </row>
    <row r="70" spans="1:23" ht="27" customHeight="1">
      <c r="A70" s="57"/>
      <c r="B70" s="50"/>
      <c r="C70" s="90">
        <v>6121</v>
      </c>
      <c r="D70" s="141" t="s">
        <v>27</v>
      </c>
      <c r="E70" s="128" t="s">
        <v>28</v>
      </c>
      <c r="F70" s="54"/>
      <c r="G70" s="55">
        <v>7800</v>
      </c>
      <c r="H70" s="43">
        <v>12053.3</v>
      </c>
      <c r="I70" s="55">
        <f>SUM(G70:H70)</f>
        <v>19853.3</v>
      </c>
      <c r="J70" s="43">
        <v>13000</v>
      </c>
      <c r="K70" s="55">
        <f>SUM(I70:J70)</f>
        <v>32853.3</v>
      </c>
      <c r="L70" s="43"/>
      <c r="M70" s="170">
        <f>SUM(K70:L70)</f>
        <v>32853.3</v>
      </c>
      <c r="N70" s="43"/>
      <c r="O70" s="170">
        <f>SUM(M70:N70)</f>
        <v>32853.3</v>
      </c>
      <c r="P70" s="43"/>
      <c r="Q70" s="170">
        <f>SUM(O70:P70)</f>
        <v>32853.3</v>
      </c>
      <c r="R70" s="43"/>
      <c r="S70" s="170">
        <f>SUM(Q70:R70)</f>
        <v>32853.3</v>
      </c>
      <c r="T70" s="43">
        <v>-1300</v>
      </c>
      <c r="U70" s="170">
        <f>SUM(S70:T70)</f>
        <v>31553.300000000003</v>
      </c>
      <c r="V70" s="43">
        <v>-2974</v>
      </c>
      <c r="W70" s="170">
        <f>SUM(U70:V70)</f>
        <v>28579.300000000003</v>
      </c>
    </row>
    <row r="71" spans="1:23" ht="14.25" customHeight="1" thickBot="1">
      <c r="A71" s="57"/>
      <c r="B71" s="53"/>
      <c r="C71" s="63">
        <v>6121</v>
      </c>
      <c r="D71" s="25"/>
      <c r="E71" s="27" t="s">
        <v>25</v>
      </c>
      <c r="F71" s="56"/>
      <c r="G71" s="74">
        <f>SUM(G70)</f>
        <v>7800</v>
      </c>
      <c r="H71" s="101">
        <v>12053.3</v>
      </c>
      <c r="I71" s="74">
        <f>SUM(G71:H71)</f>
        <v>19853.3</v>
      </c>
      <c r="J71" s="101">
        <v>13000</v>
      </c>
      <c r="K71" s="74">
        <f>SUM(I71:J71)</f>
        <v>32853.3</v>
      </c>
      <c r="L71" s="101"/>
      <c r="M71" s="176">
        <f>SUM(K71:L71)</f>
        <v>32853.3</v>
      </c>
      <c r="N71" s="101"/>
      <c r="O71" s="176">
        <f>SUM(M71:N71)</f>
        <v>32853.3</v>
      </c>
      <c r="P71" s="101"/>
      <c r="Q71" s="176">
        <f>SUM(O71:P71)</f>
        <v>32853.3</v>
      </c>
      <c r="R71" s="101"/>
      <c r="S71" s="176">
        <f>SUM(Q71:R71)</f>
        <v>32853.3</v>
      </c>
      <c r="T71" s="101">
        <v>-1300</v>
      </c>
      <c r="U71" s="176">
        <f>SUM(S71:T71)</f>
        <v>31553.300000000003</v>
      </c>
      <c r="V71" s="101">
        <v>-2974</v>
      </c>
      <c r="W71" s="176">
        <f>SUM(U71:V71)</f>
        <v>28579.300000000003</v>
      </c>
    </row>
    <row r="72" spans="1:23" ht="14.25" customHeight="1">
      <c r="A72" s="142"/>
      <c r="B72" s="143"/>
      <c r="C72" s="144"/>
      <c r="D72" s="145"/>
      <c r="E72" s="146" t="s">
        <v>14</v>
      </c>
      <c r="F72" s="147"/>
      <c r="G72" s="148">
        <f>SUM(G74)</f>
        <v>1200</v>
      </c>
      <c r="H72" s="149"/>
      <c r="I72" s="148">
        <f>SUM(I74)</f>
        <v>3028.5</v>
      </c>
      <c r="J72" s="149"/>
      <c r="K72" s="148">
        <f>SUM(K74)</f>
        <v>3028.5</v>
      </c>
      <c r="L72" s="149"/>
      <c r="M72" s="177">
        <f>SUM(M74)</f>
        <v>2786.5</v>
      </c>
      <c r="N72" s="149"/>
      <c r="O72" s="177">
        <f>SUM(O74)</f>
        <v>6.5</v>
      </c>
      <c r="P72" s="149"/>
      <c r="Q72" s="177">
        <f>SUM(Q74)</f>
        <v>84</v>
      </c>
      <c r="R72" s="149"/>
      <c r="S72" s="177">
        <f>SUM(S74)</f>
        <v>84</v>
      </c>
      <c r="T72" s="149"/>
      <c r="U72" s="177">
        <f>SUM(U74)</f>
        <v>84</v>
      </c>
      <c r="V72" s="149"/>
      <c r="W72" s="177">
        <f>SUM(W74)</f>
        <v>84</v>
      </c>
    </row>
    <row r="73" spans="1:23" ht="14.25" customHeight="1">
      <c r="A73" s="57"/>
      <c r="B73" s="50"/>
      <c r="C73" s="50">
        <v>6901</v>
      </c>
      <c r="D73" s="27"/>
      <c r="E73" s="41"/>
      <c r="F73" s="58"/>
      <c r="G73" s="59">
        <v>1200</v>
      </c>
      <c r="H73" s="44">
        <v>1828.5</v>
      </c>
      <c r="I73" s="59">
        <f>SUM(G73:H73)</f>
        <v>3028.5</v>
      </c>
      <c r="J73" s="44"/>
      <c r="K73" s="59">
        <f>SUM(I73:J73)</f>
        <v>3028.5</v>
      </c>
      <c r="L73" s="44">
        <v>-242</v>
      </c>
      <c r="M73" s="91">
        <f>SUM(K73:L73)</f>
        <v>2786.5</v>
      </c>
      <c r="N73" s="44">
        <v>-2780</v>
      </c>
      <c r="O73" s="91">
        <f>SUM(M73:N73)</f>
        <v>6.5</v>
      </c>
      <c r="P73" s="44">
        <v>77.5</v>
      </c>
      <c r="Q73" s="91">
        <f>SUM(O73:P73)</f>
        <v>84</v>
      </c>
      <c r="R73" s="44"/>
      <c r="S73" s="91">
        <f>SUM(Q73:R73)</f>
        <v>84</v>
      </c>
      <c r="T73" s="44"/>
      <c r="U73" s="91">
        <f>SUM(S73:T73)</f>
        <v>84</v>
      </c>
      <c r="V73" s="44"/>
      <c r="W73" s="91">
        <f>SUM(U73:V73)</f>
        <v>84</v>
      </c>
    </row>
    <row r="74" spans="1:23" ht="14.25" customHeight="1" thickBot="1">
      <c r="A74" s="150"/>
      <c r="B74" s="151"/>
      <c r="C74" s="78">
        <v>6901</v>
      </c>
      <c r="D74" s="152"/>
      <c r="E74" s="153" t="s">
        <v>47</v>
      </c>
      <c r="F74" s="154"/>
      <c r="G74" s="155">
        <f>SUM(G73)</f>
        <v>1200</v>
      </c>
      <c r="H74" s="79">
        <v>1828.5</v>
      </c>
      <c r="I74" s="155">
        <f>SUM(G74:H74)</f>
        <v>3028.5</v>
      </c>
      <c r="J74" s="79"/>
      <c r="K74" s="155">
        <f>SUM(I74:J74)</f>
        <v>3028.5</v>
      </c>
      <c r="L74" s="79">
        <v>-242</v>
      </c>
      <c r="M74" s="178">
        <f>SUM(K74:L74)</f>
        <v>2786.5</v>
      </c>
      <c r="N74" s="79">
        <v>-2780</v>
      </c>
      <c r="O74" s="178">
        <f>SUM(M74:N74)</f>
        <v>6.5</v>
      </c>
      <c r="P74" s="79">
        <v>77.5</v>
      </c>
      <c r="Q74" s="178">
        <f>SUM(O74:P74)</f>
        <v>84</v>
      </c>
      <c r="R74" s="79"/>
      <c r="S74" s="178">
        <f>SUM(Q74:R74)</f>
        <v>84</v>
      </c>
      <c r="T74" s="79"/>
      <c r="U74" s="178">
        <f>SUM(S74:T74)</f>
        <v>84</v>
      </c>
      <c r="V74" s="79"/>
      <c r="W74" s="178">
        <f>SUM(U74:V74)</f>
        <v>84</v>
      </c>
    </row>
    <row r="75" spans="1:23" ht="16.5" thickBot="1">
      <c r="A75" s="70"/>
      <c r="B75" s="71"/>
      <c r="C75" s="71"/>
      <c r="D75" s="72"/>
      <c r="E75" s="73"/>
      <c r="F75" s="76">
        <v>0</v>
      </c>
      <c r="G75" s="76">
        <f>G35+G57+G59+G65+G71+G74</f>
        <v>12000</v>
      </c>
      <c r="H75" s="127">
        <f>H32+H54+H64+H70+H73</f>
        <v>14809.599999999999</v>
      </c>
      <c r="I75" s="76">
        <f>I35+I57+I59+I65+I71+I74</f>
        <v>26809.6</v>
      </c>
      <c r="J75" s="127">
        <f>J70</f>
        <v>13000</v>
      </c>
      <c r="K75" s="76">
        <f>K35+K57+K59+K65+K71+K74</f>
        <v>39809.600000000006</v>
      </c>
      <c r="L75" s="127">
        <f>L33+L67+L73</f>
        <v>0</v>
      </c>
      <c r="M75" s="179">
        <f>M34+M35+M57+M59+M65+M68+M71+M74</f>
        <v>39809.600000000006</v>
      </c>
      <c r="N75" s="127">
        <f>N33+N67+N73</f>
        <v>-2780</v>
      </c>
      <c r="O75" s="179">
        <f>O34+O35+O57+O59+O65+O68+O71+O74</f>
        <v>37029.600000000006</v>
      </c>
      <c r="P75" s="127">
        <f>P28+P40+P47+P56+P61+P73</f>
        <v>77.5</v>
      </c>
      <c r="Q75" s="179">
        <f>Q34+Q35+Q57+Q59+Q65+Q68+Q71+Q74+Q30+Q42+Q52+Q62</f>
        <v>37107.100000000006</v>
      </c>
      <c r="R75" s="127">
        <f>R32+R47+R48+R49</f>
        <v>0</v>
      </c>
      <c r="S75" s="179">
        <f>S34+S35+S57+S59+S65+S68+S71+S74+S30+S42+S51+S52+S62</f>
        <v>37107.100000000006</v>
      </c>
      <c r="T75" s="127">
        <f>T40+T41+T70</f>
        <v>0</v>
      </c>
      <c r="U75" s="179">
        <f>U34+U35+U57+U59+U65+U68+U71+U74+U30+U42+U51+U52+U62</f>
        <v>37107.100000000006</v>
      </c>
      <c r="V75" s="127">
        <f>V29+V37+V44+V50+V55+V70</f>
        <v>0</v>
      </c>
      <c r="W75" s="179">
        <f>W34+W35+W57+W59+W65+W68+W71+W74+W30+W42+W51+W52+W62+W38+W45+W58</f>
        <v>37107.100000000006</v>
      </c>
    </row>
    <row r="76" spans="1:23" ht="12.75">
      <c r="A76" s="31"/>
      <c r="B76" s="32"/>
      <c r="C76" s="32"/>
      <c r="D76" s="32"/>
      <c r="E76" s="32"/>
      <c r="F76" s="32"/>
      <c r="G76" s="46"/>
      <c r="H76" s="47"/>
      <c r="I76" s="46"/>
      <c r="J76" s="47"/>
      <c r="K76" s="46"/>
      <c r="L76" s="47"/>
      <c r="M76" s="46"/>
      <c r="N76" s="47"/>
      <c r="O76" s="46"/>
      <c r="P76" s="47"/>
      <c r="Q76" s="46"/>
      <c r="R76" s="47"/>
      <c r="S76" s="46"/>
      <c r="T76" s="47"/>
      <c r="U76" s="46"/>
      <c r="V76" s="47"/>
      <c r="W76" s="46"/>
    </row>
    <row r="77" spans="1:23" ht="12.75">
      <c r="A77" s="31"/>
      <c r="B77" s="32"/>
      <c r="C77" s="32"/>
      <c r="D77" s="32"/>
      <c r="E77" s="32"/>
      <c r="F77" s="32"/>
      <c r="G77" s="46"/>
      <c r="H77" s="47"/>
      <c r="I77" s="46"/>
      <c r="J77" s="47"/>
      <c r="K77" s="46"/>
      <c r="L77" s="47"/>
      <c r="M77" s="46"/>
      <c r="N77" s="47"/>
      <c r="O77" s="46"/>
      <c r="P77" s="47"/>
      <c r="Q77" s="46"/>
      <c r="R77" s="47"/>
      <c r="S77" s="46"/>
      <c r="T77" s="47"/>
      <c r="U77" s="46"/>
      <c r="V77" s="47"/>
      <c r="W77" s="46"/>
    </row>
    <row r="78" spans="1:23" ht="12.75">
      <c r="A78" s="31"/>
      <c r="B78" s="32"/>
      <c r="C78" s="32"/>
      <c r="D78" s="32"/>
      <c r="E78" s="32"/>
      <c r="F78" s="32"/>
      <c r="G78" s="46"/>
      <c r="H78" s="47"/>
      <c r="I78" s="46"/>
      <c r="J78" s="47"/>
      <c r="K78" s="46"/>
      <c r="L78" s="47"/>
      <c r="M78" s="46"/>
      <c r="N78" s="47"/>
      <c r="O78" s="46"/>
      <c r="P78" s="47"/>
      <c r="Q78" s="46"/>
      <c r="R78" s="47"/>
      <c r="S78" s="46"/>
      <c r="T78" s="47"/>
      <c r="U78" s="46"/>
      <c r="V78" s="47"/>
      <c r="W78" s="46"/>
    </row>
    <row r="79" spans="1:23" ht="12.75">
      <c r="A79" s="31"/>
      <c r="B79" s="32"/>
      <c r="C79" s="32"/>
      <c r="D79" s="32"/>
      <c r="E79" s="32"/>
      <c r="F79" s="32"/>
      <c r="G79" s="46"/>
      <c r="H79" s="47"/>
      <c r="I79" s="46"/>
      <c r="J79" s="47"/>
      <c r="K79" s="46"/>
      <c r="L79" s="47"/>
      <c r="M79" s="46"/>
      <c r="N79" s="47"/>
      <c r="O79" s="46"/>
      <c r="P79" s="47"/>
      <c r="Q79" s="46"/>
      <c r="R79" s="47"/>
      <c r="S79" s="46"/>
      <c r="T79" s="47"/>
      <c r="U79" s="46"/>
      <c r="V79" s="47"/>
      <c r="W79" s="46"/>
    </row>
    <row r="80" spans="1:23" ht="13.5" thickBot="1">
      <c r="A80" s="31"/>
      <c r="B80" s="32"/>
      <c r="C80" s="32"/>
      <c r="D80" s="32"/>
      <c r="E80" s="32"/>
      <c r="F80" s="32"/>
      <c r="G80" s="46"/>
      <c r="H80" s="47"/>
      <c r="I80" s="46"/>
      <c r="J80" s="47"/>
      <c r="K80" s="46"/>
      <c r="L80" s="47"/>
      <c r="M80" s="46"/>
      <c r="N80" s="47"/>
      <c r="O80" s="46"/>
      <c r="P80" s="47"/>
      <c r="Q80" s="46"/>
      <c r="R80" s="47"/>
      <c r="S80" s="46"/>
      <c r="T80" s="47"/>
      <c r="U80" s="46"/>
      <c r="V80" s="47"/>
      <c r="W80" s="46"/>
    </row>
    <row r="81" spans="1:23" s="7" customFormat="1" ht="16.5" thickBot="1">
      <c r="A81" s="34" t="s">
        <v>8</v>
      </c>
      <c r="B81" s="30"/>
      <c r="C81" s="30"/>
      <c r="D81" s="113"/>
      <c r="E81" s="35"/>
      <c r="F81" s="36"/>
      <c r="G81" s="6" t="s">
        <v>9</v>
      </c>
      <c r="H81" s="137" t="s">
        <v>22</v>
      </c>
      <c r="I81" s="6" t="s">
        <v>23</v>
      </c>
      <c r="J81" s="137" t="s">
        <v>22</v>
      </c>
      <c r="K81" s="6" t="s">
        <v>23</v>
      </c>
      <c r="L81" s="137" t="s">
        <v>22</v>
      </c>
      <c r="M81" s="6" t="s">
        <v>23</v>
      </c>
      <c r="N81" s="137" t="s">
        <v>22</v>
      </c>
      <c r="O81" s="6" t="s">
        <v>23</v>
      </c>
      <c r="P81" s="137" t="s">
        <v>22</v>
      </c>
      <c r="Q81" s="6" t="s">
        <v>23</v>
      </c>
      <c r="R81" s="137" t="s">
        <v>22</v>
      </c>
      <c r="S81" s="6" t="s">
        <v>23</v>
      </c>
      <c r="T81" s="137" t="s">
        <v>22</v>
      </c>
      <c r="U81" s="6" t="s">
        <v>23</v>
      </c>
      <c r="V81" s="137" t="s">
        <v>22</v>
      </c>
      <c r="W81" s="6" t="s">
        <v>23</v>
      </c>
    </row>
    <row r="82" spans="1:23" s="7" customFormat="1" ht="15">
      <c r="A82" s="129" t="s">
        <v>19</v>
      </c>
      <c r="B82" s="37"/>
      <c r="C82" s="110">
        <v>6121</v>
      </c>
      <c r="D82" s="114"/>
      <c r="E82" s="38" t="s">
        <v>35</v>
      </c>
      <c r="F82" s="120"/>
      <c r="G82" s="117">
        <f>G35+G59+G71</f>
        <v>10800</v>
      </c>
      <c r="H82" s="164">
        <f>H32+H70</f>
        <v>12707.4</v>
      </c>
      <c r="I82" s="117">
        <f>I35+I59+I71</f>
        <v>23507.399999999998</v>
      </c>
      <c r="J82" s="164">
        <f>J70</f>
        <v>13000</v>
      </c>
      <c r="K82" s="117">
        <f>K35+K59+K71</f>
        <v>36507.4</v>
      </c>
      <c r="L82" s="164">
        <v>0</v>
      </c>
      <c r="M82" s="117">
        <f>M35+M59+M71</f>
        <v>36507.4</v>
      </c>
      <c r="N82" s="164">
        <v>0</v>
      </c>
      <c r="O82" s="117">
        <f>O35+O59+O71</f>
        <v>36507.4</v>
      </c>
      <c r="P82" s="164">
        <f>P56</f>
        <v>-2960</v>
      </c>
      <c r="Q82" s="117">
        <f>Q35+Q59+Q71</f>
        <v>33547.4</v>
      </c>
      <c r="R82" s="164">
        <f>R32</f>
        <v>-170</v>
      </c>
      <c r="S82" s="117">
        <f>S35+S59+S71</f>
        <v>33377.4</v>
      </c>
      <c r="T82" s="164">
        <f>T70</f>
        <v>-1300</v>
      </c>
      <c r="U82" s="117">
        <f>U35+U59+U71</f>
        <v>32077.4</v>
      </c>
      <c r="V82" s="164">
        <f>V70</f>
        <v>-2974</v>
      </c>
      <c r="W82" s="117">
        <f>W35+W59+W71</f>
        <v>29103.4</v>
      </c>
    </row>
    <row r="83" spans="1:23" ht="12.75">
      <c r="A83" s="129" t="s">
        <v>19</v>
      </c>
      <c r="B83" s="130"/>
      <c r="C83" s="131">
        <v>6351</v>
      </c>
      <c r="D83" s="132"/>
      <c r="E83" s="133" t="s">
        <v>16</v>
      </c>
      <c r="F83" s="134"/>
      <c r="G83" s="135">
        <f>G57+G65</f>
        <v>0</v>
      </c>
      <c r="H83" s="139">
        <f>H54+H64</f>
        <v>273.7</v>
      </c>
      <c r="I83" s="135">
        <f>I57+I65</f>
        <v>273.7</v>
      </c>
      <c r="J83" s="139">
        <v>0</v>
      </c>
      <c r="K83" s="135">
        <f>K57+K65</f>
        <v>273.7</v>
      </c>
      <c r="L83" s="139">
        <f>L33+L67</f>
        <v>242</v>
      </c>
      <c r="M83" s="135">
        <f>M57+M65+M68+M34</f>
        <v>515.7</v>
      </c>
      <c r="N83" s="139">
        <f>N33+N67</f>
        <v>0</v>
      </c>
      <c r="O83" s="135">
        <f>O57+O65+O68+O34</f>
        <v>515.7</v>
      </c>
      <c r="P83" s="139">
        <f>P28+P40+P47+P61</f>
        <v>2960</v>
      </c>
      <c r="Q83" s="135">
        <f>Q57+Q65+Q68+Q34+Q30+Q42+Q52+Q62</f>
        <v>3475.7</v>
      </c>
      <c r="R83" s="139">
        <f>R47</f>
        <v>-680</v>
      </c>
      <c r="S83" s="135">
        <f>S57+S65+S68+S34+S30+S42+S52+S62</f>
        <v>2795.7</v>
      </c>
      <c r="T83" s="139">
        <f>T40+T41</f>
        <v>1300</v>
      </c>
      <c r="U83" s="135">
        <f>U57+U65+U68+U34+U30+U42+U52+U62</f>
        <v>4095.7</v>
      </c>
      <c r="V83" s="139">
        <f>V29+V37+V44</f>
        <v>1974</v>
      </c>
      <c r="W83" s="135">
        <f>W57+W65+W68+W34+W30+W42+W52+W62+W38+W45</f>
        <v>6069.7</v>
      </c>
    </row>
    <row r="84" spans="1:23" ht="12.75">
      <c r="A84" s="39" t="s">
        <v>19</v>
      </c>
      <c r="B84" s="40"/>
      <c r="C84" s="111">
        <v>5331</v>
      </c>
      <c r="D84" s="115"/>
      <c r="E84" s="41" t="s">
        <v>17</v>
      </c>
      <c r="F84" s="121"/>
      <c r="G84" s="118">
        <v>0</v>
      </c>
      <c r="H84" s="138"/>
      <c r="I84" s="118">
        <v>0</v>
      </c>
      <c r="J84" s="138">
        <v>0</v>
      </c>
      <c r="K84" s="118">
        <v>0</v>
      </c>
      <c r="L84" s="138">
        <v>0</v>
      </c>
      <c r="M84" s="118">
        <v>0</v>
      </c>
      <c r="N84" s="138">
        <v>0</v>
      </c>
      <c r="O84" s="118">
        <v>0</v>
      </c>
      <c r="P84" s="138">
        <v>0</v>
      </c>
      <c r="Q84" s="118">
        <v>0</v>
      </c>
      <c r="R84" s="138">
        <f>R48+R49</f>
        <v>850</v>
      </c>
      <c r="S84" s="118">
        <f>S51</f>
        <v>850</v>
      </c>
      <c r="T84" s="138"/>
      <c r="U84" s="118">
        <f>U51</f>
        <v>850</v>
      </c>
      <c r="V84" s="138">
        <f>V50+V55</f>
        <v>1000</v>
      </c>
      <c r="W84" s="118">
        <f>W51+W58</f>
        <v>1850</v>
      </c>
    </row>
    <row r="85" spans="1:23" ht="12.75">
      <c r="A85" s="39" t="s">
        <v>19</v>
      </c>
      <c r="B85" s="40"/>
      <c r="C85" s="111">
        <v>5171</v>
      </c>
      <c r="D85" s="115"/>
      <c r="E85" s="41" t="s">
        <v>36</v>
      </c>
      <c r="F85" s="121"/>
      <c r="G85" s="118">
        <v>0</v>
      </c>
      <c r="H85" s="138"/>
      <c r="I85" s="118">
        <v>0</v>
      </c>
      <c r="J85" s="138">
        <v>0</v>
      </c>
      <c r="K85" s="118">
        <v>0</v>
      </c>
      <c r="L85" s="138">
        <v>0</v>
      </c>
      <c r="M85" s="118">
        <v>0</v>
      </c>
      <c r="N85" s="138">
        <v>0</v>
      </c>
      <c r="O85" s="118">
        <v>0</v>
      </c>
      <c r="P85" s="138">
        <v>0</v>
      </c>
      <c r="Q85" s="118">
        <v>0</v>
      </c>
      <c r="R85" s="138">
        <v>0</v>
      </c>
      <c r="S85" s="118">
        <v>0</v>
      </c>
      <c r="T85" s="138"/>
      <c r="U85" s="118">
        <v>0</v>
      </c>
      <c r="V85" s="138"/>
      <c r="W85" s="118">
        <v>0</v>
      </c>
    </row>
    <row r="86" spans="1:23" ht="12.75">
      <c r="A86" s="39" t="s">
        <v>19</v>
      </c>
      <c r="B86" s="40"/>
      <c r="C86" s="111">
        <v>5169</v>
      </c>
      <c r="D86" s="115"/>
      <c r="E86" s="41" t="s">
        <v>37</v>
      </c>
      <c r="F86" s="121"/>
      <c r="G86" s="118">
        <v>0</v>
      </c>
      <c r="H86" s="138"/>
      <c r="I86" s="118">
        <v>0</v>
      </c>
      <c r="J86" s="138">
        <v>0</v>
      </c>
      <c r="K86" s="118">
        <v>0</v>
      </c>
      <c r="L86" s="138">
        <v>0</v>
      </c>
      <c r="M86" s="118">
        <v>0</v>
      </c>
      <c r="N86" s="138">
        <v>0</v>
      </c>
      <c r="O86" s="118">
        <v>0</v>
      </c>
      <c r="P86" s="138">
        <v>0</v>
      </c>
      <c r="Q86" s="118">
        <v>0</v>
      </c>
      <c r="R86" s="138">
        <v>0</v>
      </c>
      <c r="S86" s="118">
        <v>0</v>
      </c>
      <c r="T86" s="138"/>
      <c r="U86" s="118">
        <v>0</v>
      </c>
      <c r="V86" s="138"/>
      <c r="W86" s="118">
        <v>0</v>
      </c>
    </row>
    <row r="87" spans="1:23" ht="13.5" thickBot="1">
      <c r="A87" s="156" t="s">
        <v>19</v>
      </c>
      <c r="B87" s="32"/>
      <c r="C87" s="122">
        <v>6901</v>
      </c>
      <c r="D87" s="123"/>
      <c r="E87" s="124" t="s">
        <v>48</v>
      </c>
      <c r="F87" s="125"/>
      <c r="G87" s="126">
        <f>G74</f>
        <v>1200</v>
      </c>
      <c r="H87" s="140">
        <f>H73</f>
        <v>1828.5</v>
      </c>
      <c r="I87" s="126">
        <f>I74</f>
        <v>3028.5</v>
      </c>
      <c r="J87" s="140">
        <v>0</v>
      </c>
      <c r="K87" s="126">
        <f>K74</f>
        <v>3028.5</v>
      </c>
      <c r="L87" s="140">
        <f>L73</f>
        <v>-242</v>
      </c>
      <c r="M87" s="126">
        <f>M74</f>
        <v>2786.5</v>
      </c>
      <c r="N87" s="140">
        <f>N73</f>
        <v>-2780</v>
      </c>
      <c r="O87" s="126">
        <f>O74</f>
        <v>6.5</v>
      </c>
      <c r="P87" s="140">
        <f>P73</f>
        <v>77.5</v>
      </c>
      <c r="Q87" s="126">
        <f>Q74</f>
        <v>84</v>
      </c>
      <c r="R87" s="140">
        <v>0</v>
      </c>
      <c r="S87" s="126">
        <f>S74</f>
        <v>84</v>
      </c>
      <c r="T87" s="140"/>
      <c r="U87" s="126">
        <f>U74</f>
        <v>84</v>
      </c>
      <c r="V87" s="140"/>
      <c r="W87" s="126">
        <f>W74</f>
        <v>84</v>
      </c>
    </row>
    <row r="88" spans="1:23" ht="15.75" thickBot="1">
      <c r="A88" s="80"/>
      <c r="B88" s="81"/>
      <c r="C88" s="112"/>
      <c r="D88" s="116"/>
      <c r="E88" s="82" t="s">
        <v>15</v>
      </c>
      <c r="F88" s="112"/>
      <c r="G88" s="119">
        <f aca="true" t="shared" si="2" ref="G88:M88">SUM(G82:G87)</f>
        <v>12000</v>
      </c>
      <c r="H88" s="136">
        <f t="shared" si="2"/>
        <v>14809.6</v>
      </c>
      <c r="I88" s="119">
        <f t="shared" si="2"/>
        <v>26809.6</v>
      </c>
      <c r="J88" s="136">
        <f t="shared" si="2"/>
        <v>13000</v>
      </c>
      <c r="K88" s="119">
        <f t="shared" si="2"/>
        <v>39809.6</v>
      </c>
      <c r="L88" s="136">
        <f t="shared" si="2"/>
        <v>0</v>
      </c>
      <c r="M88" s="119">
        <f t="shared" si="2"/>
        <v>39809.6</v>
      </c>
      <c r="N88" s="136">
        <f aca="true" t="shared" si="3" ref="N88:S88">SUM(N82:N87)</f>
        <v>-2780</v>
      </c>
      <c r="O88" s="119">
        <f t="shared" si="3"/>
        <v>37029.6</v>
      </c>
      <c r="P88" s="136">
        <f t="shared" si="3"/>
        <v>77.5</v>
      </c>
      <c r="Q88" s="119">
        <f t="shared" si="3"/>
        <v>37107.1</v>
      </c>
      <c r="R88" s="136">
        <f t="shared" si="3"/>
        <v>0</v>
      </c>
      <c r="S88" s="119">
        <f t="shared" si="3"/>
        <v>37107.1</v>
      </c>
      <c r="T88" s="136">
        <f>SUM(T82:T87)</f>
        <v>0</v>
      </c>
      <c r="U88" s="119">
        <f>SUM(U82:U87)</f>
        <v>37107.1</v>
      </c>
      <c r="V88" s="136">
        <f>SUM(V82:V87)</f>
        <v>0</v>
      </c>
      <c r="W88" s="119">
        <f>SUM(W82:W87)</f>
        <v>37107.1</v>
      </c>
    </row>
    <row r="89" spans="1:11" ht="12.75">
      <c r="A89" s="13"/>
      <c r="B89" s="13"/>
      <c r="C89" s="13"/>
      <c r="D89" s="13"/>
      <c r="E89" s="13"/>
      <c r="F89" s="33"/>
      <c r="G89" s="49"/>
      <c r="H89" s="49"/>
      <c r="I89" s="49"/>
      <c r="J89" s="48"/>
      <c r="K89" s="48"/>
    </row>
    <row r="90" spans="1:11" ht="12.75">
      <c r="A90" s="13"/>
      <c r="B90" s="13"/>
      <c r="C90" s="13"/>
      <c r="D90" s="13"/>
      <c r="E90" s="13"/>
      <c r="F90" s="13"/>
      <c r="G90" s="49"/>
      <c r="H90" s="49"/>
      <c r="I90" s="49"/>
      <c r="J90" s="49"/>
      <c r="K90" s="49"/>
    </row>
    <row r="91" spans="1:11" ht="12.75">
      <c r="A91" s="77"/>
      <c r="B91" s="77"/>
      <c r="C91" s="77"/>
      <c r="D91" s="77"/>
      <c r="E91" s="77"/>
      <c r="F91" s="13"/>
      <c r="G91" s="49"/>
      <c r="H91" s="49"/>
      <c r="I91" s="49"/>
      <c r="J91" s="49"/>
      <c r="K91" s="49"/>
    </row>
    <row r="92" spans="1:11" ht="12.75">
      <c r="A92" s="13"/>
      <c r="B92" s="13"/>
      <c r="C92" s="13"/>
      <c r="D92" s="13"/>
      <c r="E92" s="13"/>
      <c r="F92" s="13"/>
      <c r="G92" s="92"/>
      <c r="H92" s="49"/>
      <c r="I92" s="49"/>
      <c r="J92" s="49"/>
      <c r="K92" s="49"/>
    </row>
    <row r="93" spans="1:11" ht="12.75">
      <c r="A93" s="13"/>
      <c r="B93" s="13"/>
      <c r="C93" s="13"/>
      <c r="D93" s="13"/>
      <c r="E93" s="13"/>
      <c r="F93" s="13"/>
      <c r="G93" s="49"/>
      <c r="H93" s="49"/>
      <c r="I93" s="49"/>
      <c r="J93" s="49"/>
      <c r="K93" s="49"/>
    </row>
    <row r="94" spans="1:11" ht="12.75">
      <c r="A94" s="13"/>
      <c r="B94" s="13"/>
      <c r="C94" s="13"/>
      <c r="D94" s="13"/>
      <c r="E94" s="13"/>
      <c r="F94" s="13"/>
      <c r="G94" s="49"/>
      <c r="H94" s="49"/>
      <c r="I94" s="49"/>
      <c r="J94" s="49"/>
      <c r="K94" s="49"/>
    </row>
    <row r="95" spans="1:11" ht="12.75">
      <c r="A95" s="13"/>
      <c r="B95" s="13"/>
      <c r="C95" s="13"/>
      <c r="D95" s="13"/>
      <c r="E95" s="13"/>
      <c r="F95" s="13"/>
      <c r="G95" s="49"/>
      <c r="H95" s="49"/>
      <c r="I95" s="92"/>
      <c r="J95" s="49"/>
      <c r="K95" s="49"/>
    </row>
    <row r="96" spans="1:11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13"/>
      <c r="B98" s="13"/>
      <c r="C98" s="13"/>
      <c r="D98" s="13"/>
      <c r="E98" s="13"/>
      <c r="F98" s="13"/>
      <c r="G98" s="16"/>
      <c r="H98" s="13"/>
      <c r="I98" s="13"/>
      <c r="J98" s="13"/>
      <c r="K98" s="13"/>
    </row>
    <row r="99" spans="1:11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</sheetData>
  <sheetProtection/>
  <mergeCells count="5">
    <mergeCell ref="H25:I25"/>
    <mergeCell ref="J25:K25"/>
    <mergeCell ref="L25:Q25"/>
    <mergeCell ref="R25:U25"/>
    <mergeCell ref="V25:W25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45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Michal Žehan</cp:lastModifiedBy>
  <cp:lastPrinted>2013-09-19T06:03:31Z</cp:lastPrinted>
  <dcterms:created xsi:type="dcterms:W3CDTF">2007-01-11T11:12:55Z</dcterms:created>
  <dcterms:modified xsi:type="dcterms:W3CDTF">2013-09-19T06:03:45Z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2074552444</vt:i4>
  </property>
  <property fmtid="{D5CDD505-2E9C-101B-9397-08002B2CF9AE}" pid="3" name="_EmailSubject">
    <vt:lpwstr/>
  </property>
  <property fmtid="{D5CDD505-2E9C-101B-9397-08002B2CF9AE}" pid="4" name="_AuthorEmail">
    <vt:lpwstr>mzehan@kr-kralovehradecky.cz</vt:lpwstr>
  </property>
  <property fmtid="{D5CDD505-2E9C-101B-9397-08002B2CF9AE}" pid="5" name="_AuthorEmailDisplayName">
    <vt:lpwstr>Žehan Michal</vt:lpwstr>
  </property>
  <property fmtid="{D5CDD505-2E9C-101B-9397-08002B2CF9AE}" pid="6" name="_PreviousAdHocReviewCycleID">
    <vt:i4>-781596296</vt:i4>
  </property>
  <property fmtid="{D5CDD505-2E9C-101B-9397-08002B2CF9AE}" pid="7" name="_ReviewingToolsShownOnce">
    <vt:lpwstr/>
  </property>
</Properties>
</file>