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1.ZR" sheetId="1" r:id="rId1"/>
  </sheets>
  <definedNames>
    <definedName name="_xlnm.Print_Titles" localSheetId="0">'1.ZR'!$8:$9</definedName>
    <definedName name="_xlnm.Print_Area" localSheetId="0">'1.ZR'!$A$1:$E$543</definedName>
    <definedName name="Z_39FD50E0_9911_4D32_8842_5A58F13D310F_.wvu.Cols" localSheetId="0" hidden="1">'1.ZR'!$C:$J,'1.ZR'!$M:$M,'1.ZR'!#REF!</definedName>
    <definedName name="Z_39FD50E0_9911_4D32_8842_5A58F13D310F_.wvu.PrintTitles" localSheetId="0" hidden="1">'1.ZR'!$8:$9</definedName>
    <definedName name="Z_39FD50E0_9911_4D32_8842_5A58F13D310F_.wvu.Rows" localSheetId="0" hidden="1">'1.ZR'!$340:$340</definedName>
  </definedNames>
  <calcPr fullCalcOnLoad="1"/>
</workbook>
</file>

<file path=xl/sharedStrings.xml><?xml version="1.0" encoding="utf-8"?>
<sst xmlns="http://schemas.openxmlformats.org/spreadsheetml/2006/main" count="571" uniqueCount="355">
  <si>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</si>
  <si>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</si>
  <si>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</si>
  <si>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</si>
  <si>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</si>
  <si>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</si>
  <si>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</si>
  <si>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</si>
  <si>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</si>
  <si>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</si>
  <si>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</si>
  <si>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</si>
  <si>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</si>
  <si>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</si>
  <si>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</si>
  <si>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</si>
  <si>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</si>
  <si>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</si>
  <si>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</si>
  <si>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</si>
  <si>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</si>
  <si>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</si>
  <si>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</si>
  <si>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</si>
  <si>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</si>
  <si>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</si>
  <si>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</si>
  <si>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</si>
  <si>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</si>
  <si>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</si>
  <si>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</si>
  <si>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</si>
  <si>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</si>
  <si>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</si>
  <si>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</si>
  <si>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</si>
  <si>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</si>
  <si>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</si>
  <si>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</si>
  <si>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</si>
  <si>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</si>
  <si>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</si>
  <si>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</si>
  <si>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</si>
  <si>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</si>
  <si>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</si>
  <si>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</si>
  <si>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</si>
  <si>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</si>
  <si>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</si>
  <si>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</si>
  <si>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</si>
  <si>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</si>
  <si>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</si>
  <si>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</si>
  <si>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</si>
  <si>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</si>
  <si>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</si>
  <si>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</si>
  <si>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</si>
  <si>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</si>
  <si>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</si>
  <si>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</si>
  <si>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</si>
  <si>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</si>
  <si>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</si>
  <si>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</si>
  <si>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</si>
  <si>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</si>
  <si>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</si>
  <si>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</si>
  <si>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</si>
  <si>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</si>
  <si>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</si>
  <si>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</si>
  <si>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</si>
  <si>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</si>
  <si>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</si>
  <si>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</si>
  <si>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</si>
  <si>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</si>
  <si>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</si>
  <si>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</si>
  <si>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</si>
  <si>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</si>
  <si>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</si>
  <si>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</si>
  <si>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</si>
  <si>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</si>
  <si>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</si>
  <si>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</si>
  <si>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</si>
  <si>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</si>
  <si>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</si>
  <si>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</si>
  <si>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</si>
  <si>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</si>
  <si>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</si>
  <si>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</si>
  <si>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</si>
  <si>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</si>
  <si>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</si>
  <si>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</si>
  <si>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</si>
  <si>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</si>
  <si>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</si>
  <si>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</si>
  <si>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</si>
  <si>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</si>
  <si>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</si>
  <si>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</si>
  <si>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</si>
  <si>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</si>
  <si>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</si>
  <si>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</si>
  <si>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</si>
  <si>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</si>
  <si>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</si>
  <si>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</si>
  <si>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</si>
  <si>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</si>
  <si>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</si>
  <si>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</si>
  <si>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</si>
  <si>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</si>
  <si>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</si>
  <si>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</si>
  <si>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</si>
  <si>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</si>
  <si>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</si>
  <si>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</si>
  <si>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</si>
  <si>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</si>
  <si>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</si>
  <si>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</si>
  <si>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</si>
  <si>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</si>
  <si>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podpora čtenářství v zákl.školách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</si>
  <si>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</si>
  <si>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</si>
  <si>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</si>
  <si>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</si>
  <si>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</si>
  <si>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</si>
  <si>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</si>
  <si>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</si>
  <si>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</si>
  <si>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</si>
  <si>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</si>
  <si>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</si>
  <si>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</si>
  <si>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</si>
  <si>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</si>
  <si>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</si>
  <si>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</si>
  <si>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</si>
  <si>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</si>
  <si>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</si>
  <si>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</si>
  <si>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</si>
  <si>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</si>
  <si>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</si>
  <si>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</si>
  <si>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</si>
  <si>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</si>
  <si>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</si>
  <si>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</si>
  <si>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</si>
  <si>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</si>
  <si>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</si>
  <si>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</si>
  <si>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</si>
  <si>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</si>
  <si>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</si>
  <si>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</si>
  <si>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</si>
  <si>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</si>
  <si>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</si>
  <si>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</si>
  <si>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</si>
  <si>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</si>
  <si>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</si>
  <si>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</si>
  <si>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</si>
  <si>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</si>
  <si>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</si>
  <si>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</si>
  <si>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</si>
  <si>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</si>
  <si>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</si>
  <si>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</si>
  <si>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</si>
  <si>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</si>
  <si>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</si>
  <si>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</si>
  <si>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</si>
  <si>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</si>
  <si>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</si>
  <si>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</si>
  <si>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</si>
  <si>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</si>
  <si>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</si>
  <si>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</si>
  <si>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</si>
  <si>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</si>
  <si>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</si>
  <si>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</si>
  <si>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</si>
  <si>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FM EHP/Norska - CZ-0037 z r.2009- SR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</si>
  <si>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</si>
  <si>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</si>
  <si>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</si>
  <si>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</si>
  <si>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</si>
  <si>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</si>
  <si>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</si>
  <si>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</si>
  <si>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</si>
  <si>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</si>
  <si>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</si>
  <si>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</si>
  <si>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investiční transfery PO - Centrum EP</t>
  </si>
  <si>
    <t>projekt Přístavba Muzea války 1866 na Chlumu - RRRS SV</t>
  </si>
  <si>
    <t>příjmy z pronájmu majetku - odv.zdravotnictví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</si>
  <si>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</si>
  <si>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</si>
  <si>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</si>
  <si>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</si>
  <si>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</si>
  <si>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</si>
  <si>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</si>
  <si>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</si>
  <si>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</si>
  <si>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>GG OPVK-TP-Vzd.pro konkurenceschopnost-SR r.2010</t>
  </si>
  <si>
    <t xml:space="preserve">OPLZZ Vzd.poskyt.a zadavat. soc.sl.KHK IV.- SR </t>
  </si>
  <si>
    <t xml:space="preserve">OP LZZ Rozvoj dostup.a kvality soc.sl.v KHK II - SR </t>
  </si>
  <si>
    <t>OP LZZ Podpora soc.integr.obyv.vylouč.lok.v KHK II - SR</t>
  </si>
  <si>
    <t>OP LZZ Podpora soc.integr.obyv.vylouč.lok.v KHK - SR r.2010</t>
  </si>
  <si>
    <t>ROP silnice a mosty - dotace z RRRS SV 2010</t>
  </si>
  <si>
    <t>výdaje na sčítání lidu, domů a bytů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</si>
  <si>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</si>
  <si>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</si>
  <si>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</si>
  <si>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</si>
  <si>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</si>
  <si>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</si>
  <si>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>OP - přeshraniční spolupráce - SR</t>
  </si>
  <si>
    <t xml:space="preserve">OP VK 5. 2. - Publicita a informovanost - SR </t>
  </si>
  <si>
    <t xml:space="preserve">OP VK 5.3. - Podpora tvorby a přípravy projektů - SR </t>
  </si>
  <si>
    <t>prům.zóna Solnice-Kvasiny - SR</t>
  </si>
  <si>
    <t>projekty RRRS SV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</si>
  <si>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</si>
  <si>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</si>
  <si>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</si>
  <si>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</si>
  <si>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</si>
  <si>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</si>
  <si>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</si>
  <si>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</si>
  <si>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</si>
  <si>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</si>
  <si>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</si>
  <si>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</si>
  <si>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</si>
  <si>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 xml:space="preserve">OP VK 5.1. - Technická pomoc - hodnocení projektů 2-SR </t>
  </si>
  <si>
    <t>neinv.transfery obcím - úč.dotace Městu Týniště n.O.</t>
  </si>
  <si>
    <t>grant. a dílčí progr.a samost.projekty - odv.život.prostř.a zem.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</si>
  <si>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</si>
  <si>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</si>
  <si>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</si>
  <si>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</si>
  <si>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</si>
  <si>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</si>
  <si>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podpora činnosti informačních center - SR</t>
  </si>
  <si>
    <t>LABEL - transfery ze zahraničí</t>
  </si>
  <si>
    <t>OP LZZ - zvýš.kvality řízení v úřadech úz.veř.spr.-SR</t>
  </si>
  <si>
    <t xml:space="preserve">ROP silnice a mosty - vratka dotace RRRS SV </t>
  </si>
  <si>
    <t>dotace prostřednictvím čerpacích účtů - SR</t>
  </si>
  <si>
    <t>Dobrovolnictví na Náchodsku - SR</t>
  </si>
  <si>
    <t xml:space="preserve">OPVK-zvyš.kval.vzděl.zlepš.říd.procesů ve školách-SR </t>
  </si>
  <si>
    <t>česko - polský inovační portál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</si>
  <si>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</si>
  <si>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</si>
  <si>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</si>
  <si>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</si>
  <si>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grant. a dílčí progr.a samost.projekty - odv.cestovní ruch</t>
  </si>
  <si>
    <t>bezpl.výuka českého jazyka pro cizince třetích zemí - SR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</si>
  <si>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</si>
  <si>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</si>
  <si>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</si>
  <si>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>program Zelená úsporám - SR</t>
  </si>
  <si>
    <t>investiční transfery obcím - Chudeřice</t>
  </si>
  <si>
    <t xml:space="preserve">  od krajů</t>
  </si>
  <si>
    <t>podpora rom.žáků SŠ a příprava ped.na inkluz.školu - SR</t>
  </si>
  <si>
    <t>neinvestiční půjčené prostředky obcím</t>
  </si>
  <si>
    <t>5. změna</t>
  </si>
  <si>
    <t>po 5. změně</t>
  </si>
  <si>
    <t>odst.hav.stavu budovy Karkulka, DO Pec p.S., III.etapa - SR</t>
  </si>
  <si>
    <t>refundace výdajů spojených s výkupy pozemků - SR</t>
  </si>
  <si>
    <t>komunikace v rámci průmyslové zóny - ost. kapit. výdaje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</si>
  <si>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</si>
  <si>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</si>
  <si>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</si>
  <si>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</si>
  <si>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OPVK-rozvoj kompet.říd.prac.škol v KHK - SR 2011</t>
  </si>
  <si>
    <t>OPVK-zvyš.kval.vzděl.zlepš.říd.procesů ve školách-SR 2011</t>
  </si>
  <si>
    <t>česko - polský inovační portál - SR 2011</t>
  </si>
  <si>
    <t>GG VK 3.2 - Podpora nabídky dalšího vzdělávání - SR 2011</t>
  </si>
  <si>
    <t>Projekt technické pomoci OPPS ČR-PR 2007-2013 - SR 2011</t>
  </si>
  <si>
    <t>OP VK 5.1. - Technická pomoc - hodnocení projektů 2-SR 2011</t>
  </si>
  <si>
    <t>OP VK 5.1. - Technické zajištění, hodnotitelé,mzdy - SR 2011</t>
  </si>
  <si>
    <t>OP VK 5. 2. - Publicita a informovanost - SR 2011</t>
  </si>
  <si>
    <t>OP VK 5.3. - Podpora tvorby a přípravy projektů - SR 2011</t>
  </si>
  <si>
    <t>GG 1.1.OPVK-Zvyšování kvality ve vzděl.- SR  2011</t>
  </si>
  <si>
    <t>GG 1.2.OPVK-Rovné příl.dětí a ž.se sp.potř.-SR 2011</t>
  </si>
  <si>
    <t>GG1.3.OPVK-Další vzděl.prac.škol a zař. - SR 2011</t>
  </si>
  <si>
    <t>GG 1.1.OPVK-Zvyšování kvality ve vzdělávání - SR r.2011</t>
  </si>
  <si>
    <t>GG1.3.OPVK-Další vzděl.prac.škol a zař. - SR r.2011</t>
  </si>
  <si>
    <t>2GG 1.1.OPVK-Zvyšování kvality ve vzděl.II. - SR 2011</t>
  </si>
  <si>
    <t>2GG 1.2.OPVK-Rovné příl.dětí a ž.se sp.potř. II. - SR 2011</t>
  </si>
  <si>
    <t>2GG1.3.OPVK-Další vzděl.prac.škol a zař.  II. - SR 2011</t>
  </si>
  <si>
    <t>GG 1.2.OPVK-Rovné přílež.dětí a ž.se sp.potř.- SR r.2011</t>
  </si>
  <si>
    <t>OPLZZ Vzd.poskyt.a zadavat. soc.sl.KHK IV.- SR r.2011</t>
  </si>
  <si>
    <t>OP LZZ Rozvoj dostup.a kvality soc.sl.v KHK II - SR r.2011</t>
  </si>
  <si>
    <t>OP LZZ Služby soc.prevence v KHK - SR r. 2011</t>
  </si>
  <si>
    <t>OP LZZ Podpora soc.integr.obyv.vylouč.lok.v KHK II - SR r.2011</t>
  </si>
  <si>
    <t>GP - rovné příležitosti žen a mužů na KÚ KHK - SR 2011</t>
  </si>
  <si>
    <t>OP LZZ - vzdělávání v eGON centrech krajů - SR 2011</t>
  </si>
  <si>
    <t>OP LZZ - zvýš.kvality řízení v úřadech úz.veř.spr.-SR 2011</t>
  </si>
  <si>
    <t>majetková účast v a.s.</t>
  </si>
  <si>
    <t>investiční transfery a.s.</t>
  </si>
  <si>
    <t>OPVK 1.5 - zlepšení podm.pro vzděl.na SŠ - SR</t>
  </si>
  <si>
    <t>excelence středních škol - SR</t>
  </si>
  <si>
    <t>NA ROK 2013</t>
  </si>
  <si>
    <t>kap. 21 - investice a evropské projekty</t>
  </si>
  <si>
    <t>kap. 48 - Dotační fond KHK</t>
  </si>
  <si>
    <t xml:space="preserve">neinvestiční transfery a.s. ZOO Dvůr Králové n. L. </t>
  </si>
  <si>
    <t xml:space="preserve">neinvestiční transfery a.s. - ZOO Dvůr Králové n. L. </t>
  </si>
  <si>
    <t>kap. 13 - evropská integrace a globální granty</t>
  </si>
  <si>
    <t>Modernizace a dostavba ON Náchod - úvěr</t>
  </si>
  <si>
    <t xml:space="preserve">                                  - Centrum EP-centrum sdíl.služeb</t>
  </si>
  <si>
    <t>EPC - běžné výdaje</t>
  </si>
  <si>
    <t>EPC - kapitálové výdaje</t>
  </si>
  <si>
    <t>kapitálové výdaje - doprava</t>
  </si>
  <si>
    <t>průmyslová zóna Vrchlabí</t>
  </si>
  <si>
    <t>investiční transfer - Centrum RP-centrum sdíl.sl.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</si>
  <si>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</si>
  <si>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</si>
  <si>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</si>
  <si>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</si>
  <si>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</si>
  <si>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>rezerva (29 000 tis. Kč vázáno na zónu Vrchlabí)</t>
  </si>
  <si>
    <t>v tom: Centrum EP - centrum sdíl.sl. - přísp.na provoz</t>
  </si>
  <si>
    <t xml:space="preserve">                                                     -  inv.transfer PO                                 </t>
  </si>
  <si>
    <t xml:space="preserve">          rezerva - inv.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</si>
</sst>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1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4" fillId="0" borderId="26" xfId="38" applyNumberFormat="1" applyFont="1" applyBorder="1" applyAlignment="1">
      <alignment vertical="center"/>
    </xf>
    <xf numFmtId="166" fontId="2" fillId="0" borderId="26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8" fillId="0" borderId="21" xfId="38" applyNumberFormat="1" applyFont="1" applyBorder="1" applyAlignment="1">
      <alignment vertical="center"/>
    </xf>
    <xf numFmtId="3" fontId="44" fillId="0" borderId="0" xfId="0" applyFont="1" applyAlignment="1">
      <alignment/>
    </xf>
    <xf numFmtId="3" fontId="7" fillId="0" borderId="22" xfId="0" applyFont="1" applyBorder="1" applyAlignment="1">
      <alignment/>
    </xf>
    <xf numFmtId="166" fontId="4" fillId="0" borderId="29" xfId="38" applyNumberFormat="1" applyFont="1" applyBorder="1" applyAlignment="1">
      <alignment/>
    </xf>
    <xf numFmtId="166" fontId="4" fillId="0" borderId="36" xfId="38" applyNumberFormat="1" applyFont="1" applyBorder="1" applyAlignment="1">
      <alignment/>
    </xf>
    <xf numFmtId="166" fontId="4" fillId="0" borderId="37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3" fontId="0" fillId="0" borderId="3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30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3" fillId="0" borderId="38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3" fontId="45" fillId="0" borderId="0" xfId="0" applyFont="1" applyAlignment="1">
      <alignment/>
    </xf>
    <xf numFmtId="3" fontId="7" fillId="0" borderId="29" xfId="0" applyFont="1" applyBorder="1" applyAlignment="1">
      <alignment/>
    </xf>
    <xf numFmtId="166" fontId="0" fillId="0" borderId="40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5" fontId="4" fillId="0" borderId="25" xfId="38" applyNumberFormat="1" applyFont="1" applyBorder="1" applyAlignment="1">
      <alignment horizontal="center"/>
    </xf>
    <xf numFmtId="165" fontId="4" fillId="0" borderId="39" xfId="38" applyNumberFormat="1" applyFont="1" applyBorder="1" applyAlignment="1">
      <alignment horizontal="center"/>
    </xf>
    <xf numFmtId="166" fontId="2" fillId="0" borderId="39" xfId="38" applyNumberFormat="1" applyFont="1" applyBorder="1" applyAlignment="1">
      <alignment vertical="center"/>
    </xf>
    <xf numFmtId="166" fontId="6" fillId="0" borderId="30" xfId="38" applyNumberFormat="1" applyFont="1" applyBorder="1" applyAlignment="1">
      <alignment/>
    </xf>
    <xf numFmtId="166" fontId="4" fillId="0" borderId="37" xfId="38" applyNumberFormat="1" applyFont="1" applyBorder="1" applyAlignment="1">
      <alignment/>
    </xf>
    <xf numFmtId="166" fontId="0" fillId="0" borderId="27" xfId="38" applyNumberFormat="1" applyFont="1" applyFill="1" applyBorder="1" applyAlignment="1">
      <alignment/>
    </xf>
    <xf numFmtId="166" fontId="4" fillId="0" borderId="28" xfId="38" applyNumberFormat="1" applyFont="1" applyBorder="1" applyAlignment="1">
      <alignment/>
    </xf>
    <xf numFmtId="3" fontId="0" fillId="0" borderId="22" xfId="0" applyBorder="1" applyAlignment="1">
      <alignment/>
    </xf>
    <xf numFmtId="3" fontId="0" fillId="0" borderId="30" xfId="0" applyBorder="1" applyAlignment="1">
      <alignment/>
    </xf>
    <xf numFmtId="167" fontId="4" fillId="0" borderId="30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2" xfId="38" applyNumberFormat="1" applyFont="1" applyBorder="1" applyAlignment="1">
      <alignment/>
    </xf>
    <xf numFmtId="167" fontId="0" fillId="0" borderId="22" xfId="38" applyNumberFormat="1" applyFont="1" applyBorder="1" applyAlignment="1">
      <alignment/>
    </xf>
    <xf numFmtId="167" fontId="4" fillId="0" borderId="22" xfId="38" applyNumberFormat="1" applyFont="1" applyBorder="1" applyAlignment="1">
      <alignment/>
    </xf>
    <xf numFmtId="167" fontId="2" fillId="0" borderId="24" xfId="38" applyNumberFormat="1" applyFont="1" applyBorder="1" applyAlignment="1">
      <alignment vertical="center"/>
    </xf>
    <xf numFmtId="167" fontId="6" fillId="0" borderId="22" xfId="38" applyNumberFormat="1" applyFont="1" applyBorder="1" applyAlignment="1">
      <alignment/>
    </xf>
    <xf numFmtId="167" fontId="6" fillId="0" borderId="22" xfId="38" applyNumberFormat="1" applyFont="1" applyBorder="1" applyAlignment="1">
      <alignment/>
    </xf>
    <xf numFmtId="167" fontId="3" fillId="0" borderId="26" xfId="38" applyNumberFormat="1" applyFont="1" applyBorder="1" applyAlignment="1">
      <alignment vertical="center"/>
    </xf>
    <xf numFmtId="167" fontId="2" fillId="0" borderId="26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3" fillId="0" borderId="24" xfId="38" applyNumberFormat="1" applyFont="1" applyBorder="1" applyAlignment="1">
      <alignment vertical="center"/>
    </xf>
    <xf numFmtId="167" fontId="2" fillId="0" borderId="20" xfId="38" applyNumberFormat="1" applyFont="1" applyBorder="1" applyAlignment="1">
      <alignment vertical="center"/>
    </xf>
    <xf numFmtId="167" fontId="0" fillId="0" borderId="24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40" xfId="0" applyNumberFormat="1" applyBorder="1" applyAlignment="1">
      <alignment/>
    </xf>
    <xf numFmtId="167" fontId="0" fillId="33" borderId="22" xfId="0" applyNumberFormat="1" applyFill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41" xfId="38" applyNumberFormat="1" applyFont="1" applyBorder="1" applyAlignment="1">
      <alignment vertical="center"/>
    </xf>
    <xf numFmtId="166" fontId="3" fillId="0" borderId="0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166" fontId="3" fillId="0" borderId="31" xfId="38" applyNumberFormat="1" applyFont="1" applyBorder="1" applyAlignment="1">
      <alignment vertical="center"/>
    </xf>
    <xf numFmtId="166" fontId="3" fillId="0" borderId="33" xfId="38" applyNumberFormat="1" applyFont="1" applyBorder="1" applyAlignment="1">
      <alignment vertical="center"/>
    </xf>
    <xf numFmtId="166" fontId="3" fillId="0" borderId="43" xfId="38" applyNumberFormat="1" applyFont="1" applyBorder="1" applyAlignment="1">
      <alignment vertical="center"/>
    </xf>
    <xf numFmtId="166" fontId="4" fillId="0" borderId="43" xfId="38" applyNumberFormat="1" applyFont="1" applyBorder="1" applyAlignment="1">
      <alignment vertical="center"/>
    </xf>
    <xf numFmtId="166" fontId="2" fillId="0" borderId="43" xfId="38" applyNumberFormat="1" applyFont="1" applyBorder="1" applyAlignment="1">
      <alignment vertical="center"/>
    </xf>
    <xf numFmtId="166" fontId="2" fillId="0" borderId="41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8" fillId="0" borderId="15" xfId="38" applyNumberFormat="1" applyFont="1" applyBorder="1" applyAlignment="1">
      <alignment vertical="center"/>
    </xf>
    <xf numFmtId="166" fontId="3" fillId="0" borderId="34" xfId="38" applyNumberFormat="1" applyFont="1" applyBorder="1" applyAlignment="1">
      <alignment vertical="center"/>
    </xf>
    <xf numFmtId="166" fontId="3" fillId="0" borderId="44" xfId="38" applyNumberFormat="1" applyFont="1" applyBorder="1" applyAlignment="1">
      <alignment vertical="center"/>
    </xf>
    <xf numFmtId="166" fontId="4" fillId="0" borderId="44" xfId="38" applyNumberFormat="1" applyFont="1" applyBorder="1" applyAlignment="1">
      <alignment vertical="center"/>
    </xf>
    <xf numFmtId="166" fontId="2" fillId="0" borderId="44" xfId="38" applyNumberFormat="1" applyFont="1" applyBorder="1" applyAlignment="1">
      <alignment vertical="center"/>
    </xf>
    <xf numFmtId="166" fontId="3" fillId="0" borderId="45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3" fillId="0" borderId="46" xfId="38" applyNumberFormat="1" applyFont="1" applyBorder="1" applyAlignment="1">
      <alignment vertical="center"/>
    </xf>
    <xf numFmtId="166" fontId="2" fillId="0" borderId="45" xfId="38" applyNumberFormat="1" applyFont="1" applyBorder="1" applyAlignment="1">
      <alignment vertical="center"/>
    </xf>
    <xf numFmtId="166" fontId="8" fillId="0" borderId="46" xfId="38" applyNumberFormat="1" applyFont="1" applyBorder="1" applyAlignment="1">
      <alignment vertical="center"/>
    </xf>
    <xf numFmtId="166" fontId="4" fillId="0" borderId="34" xfId="38" applyNumberFormat="1" applyFont="1" applyBorder="1" applyAlignment="1">
      <alignment vertical="center"/>
    </xf>
    <xf numFmtId="166" fontId="2" fillId="0" borderId="34" xfId="38" applyNumberFormat="1" applyFont="1" applyBorder="1" applyAlignment="1">
      <alignment vertical="center"/>
    </xf>
    <xf numFmtId="166" fontId="3" fillId="0" borderId="35" xfId="38" applyNumberFormat="1" applyFont="1" applyBorder="1" applyAlignment="1">
      <alignment vertical="center"/>
    </xf>
    <xf numFmtId="166" fontId="2" fillId="0" borderId="35" xfId="38" applyNumberFormat="1" applyFont="1" applyBorder="1" applyAlignment="1">
      <alignment vertical="center"/>
    </xf>
    <xf numFmtId="166" fontId="2" fillId="0" borderId="31" xfId="38" applyNumberFormat="1" applyFont="1" applyBorder="1" applyAlignment="1">
      <alignment vertical="center"/>
    </xf>
    <xf numFmtId="166" fontId="8" fillId="0" borderId="31" xfId="38" applyNumberFormat="1" applyFont="1" applyBorder="1" applyAlignment="1">
      <alignment vertical="center"/>
    </xf>
    <xf numFmtId="166" fontId="8" fillId="0" borderId="33" xfId="38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6"/>
  <sheetViews>
    <sheetView tabSelected="1" zoomScaleSheetLayoutView="69" zoomScalePageLayoutView="0" workbookViewId="0" topLeftCell="A1">
      <pane xSplit="1" ySplit="9" topLeftCell="B50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16" sqref="A316:E316"/>
    </sheetView>
  </sheetViews>
  <sheetFormatPr defaultColWidth="9.00390625" defaultRowHeight="12.75"/>
  <cols>
    <col min="1" max="1" width="49.875" style="0" customWidth="1"/>
    <col min="2" max="2" width="14.00390625" style="0" customWidth="1"/>
    <col min="3" max="3" width="15.125" style="0" customWidth="1"/>
    <col min="4" max="4" width="12.875" style="0" hidden="1" customWidth="1"/>
    <col min="5" max="5" width="14.625" style="0" customWidth="1"/>
    <col min="6" max="6" width="12.625" style="0" hidden="1" customWidth="1"/>
    <col min="7" max="7" width="12.75390625" style="0" hidden="1" customWidth="1"/>
    <col min="8" max="8" width="14.125" style="0" hidden="1" customWidth="1"/>
    <col min="9" max="10" width="13.75390625" style="0" hidden="1" customWidth="1"/>
    <col min="11" max="11" width="14.25390625" style="0" hidden="1" customWidth="1"/>
    <col min="12" max="12" width="11.875" style="0" hidden="1" customWidth="1"/>
    <col min="13" max="13" width="13.375" style="0" hidden="1" customWidth="1"/>
    <col min="14" max="14" width="15.00390625" style="0" hidden="1" customWidth="1"/>
    <col min="15" max="15" width="13.25390625" style="0" hidden="1" customWidth="1"/>
    <col min="16" max="16" width="15.125" style="0" hidden="1" customWidth="1"/>
  </cols>
  <sheetData>
    <row r="1" spans="2:16" ht="12.75">
      <c r="B1" s="1"/>
      <c r="C1" s="1"/>
      <c r="D1" s="1"/>
      <c r="E1" s="2" t="s">
        <v>204</v>
      </c>
      <c r="H1" s="2"/>
      <c r="K1" s="2"/>
      <c r="N1" s="2"/>
      <c r="P1" s="2" t="s">
        <v>204</v>
      </c>
    </row>
    <row r="2" spans="2:5" ht="9.75" customHeight="1">
      <c r="B2" s="1"/>
      <c r="C2" s="1"/>
      <c r="D2" s="1"/>
      <c r="E2" s="2"/>
    </row>
    <row r="3" spans="1:16" ht="15.75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5.75">
      <c r="A4" s="161" t="s">
        <v>333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">
      <c r="A5" s="162" t="s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2.75">
      <c r="A6" s="163" t="s">
        <v>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2" ht="18" customHeight="1" thickBot="1">
      <c r="A7" s="3"/>
      <c r="B7" s="4"/>
      <c r="C7" s="4"/>
      <c r="D7" s="4"/>
      <c r="E7" s="4"/>
      <c r="I7" s="122"/>
      <c r="L7" s="103"/>
    </row>
    <row r="8" spans="1:16" ht="12.75">
      <c r="A8" s="157" t="s">
        <v>3</v>
      </c>
      <c r="B8" s="45" t="s">
        <v>4</v>
      </c>
      <c r="C8" s="46" t="s">
        <v>5</v>
      </c>
      <c r="D8" s="46" t="s">
        <v>6</v>
      </c>
      <c r="E8" s="47" t="s">
        <v>7</v>
      </c>
      <c r="F8" s="45" t="s">
        <v>8</v>
      </c>
      <c r="G8" s="46" t="s">
        <v>6</v>
      </c>
      <c r="H8" s="47" t="s">
        <v>7</v>
      </c>
      <c r="I8" s="45" t="s">
        <v>9</v>
      </c>
      <c r="J8" s="46" t="s">
        <v>6</v>
      </c>
      <c r="K8" s="47" t="s">
        <v>7</v>
      </c>
      <c r="L8" s="45" t="s">
        <v>10</v>
      </c>
      <c r="M8" s="46" t="s">
        <v>6</v>
      </c>
      <c r="N8" s="47" t="s">
        <v>7</v>
      </c>
      <c r="O8" s="45" t="s">
        <v>295</v>
      </c>
      <c r="P8" s="127" t="s">
        <v>7</v>
      </c>
    </row>
    <row r="9" spans="1:16" ht="13.5" thickBot="1">
      <c r="A9" s="158"/>
      <c r="B9" s="98" t="s">
        <v>11</v>
      </c>
      <c r="C9" s="99" t="s">
        <v>12</v>
      </c>
      <c r="D9" s="99" t="s">
        <v>13</v>
      </c>
      <c r="E9" s="100" t="s">
        <v>14</v>
      </c>
      <c r="F9" s="98" t="s">
        <v>12</v>
      </c>
      <c r="G9" s="99" t="s">
        <v>13</v>
      </c>
      <c r="H9" s="100" t="s">
        <v>15</v>
      </c>
      <c r="I9" s="98" t="s">
        <v>12</v>
      </c>
      <c r="J9" s="99" t="s">
        <v>13</v>
      </c>
      <c r="K9" s="100" t="s">
        <v>16</v>
      </c>
      <c r="L9" s="98" t="s">
        <v>12</v>
      </c>
      <c r="M9" s="99" t="s">
        <v>13</v>
      </c>
      <c r="N9" s="100" t="s">
        <v>17</v>
      </c>
      <c r="O9" s="98" t="s">
        <v>12</v>
      </c>
      <c r="P9" s="128" t="s">
        <v>296</v>
      </c>
    </row>
    <row r="10" spans="1:16" ht="15.75" customHeight="1">
      <c r="A10" s="96" t="s">
        <v>18</v>
      </c>
      <c r="B10" s="66"/>
      <c r="C10" s="5"/>
      <c r="D10" s="5"/>
      <c r="E10" s="97"/>
      <c r="F10" s="66"/>
      <c r="G10" s="5"/>
      <c r="H10" s="97"/>
      <c r="I10" s="66"/>
      <c r="J10" s="5"/>
      <c r="K10" s="97"/>
      <c r="L10" s="66"/>
      <c r="M10" s="5"/>
      <c r="N10" s="97"/>
      <c r="O10" s="134"/>
      <c r="P10" s="135"/>
    </row>
    <row r="11" spans="1:16" ht="12.75">
      <c r="A11" s="69" t="s">
        <v>19</v>
      </c>
      <c r="B11" s="48">
        <v>2990000</v>
      </c>
      <c r="C11" s="6"/>
      <c r="D11" s="6"/>
      <c r="E11" s="49">
        <f>B11+C11+D11</f>
        <v>2990000</v>
      </c>
      <c r="F11" s="48"/>
      <c r="G11" s="6"/>
      <c r="H11" s="49">
        <f>E11+F11+G11</f>
        <v>2990000</v>
      </c>
      <c r="I11" s="48"/>
      <c r="J11" s="6"/>
      <c r="K11" s="49">
        <f>H11+I11+J11</f>
        <v>2990000</v>
      </c>
      <c r="L11" s="48"/>
      <c r="M11" s="6"/>
      <c r="N11" s="49">
        <f>K11+L11+M11</f>
        <v>2990000</v>
      </c>
      <c r="O11" s="139"/>
      <c r="P11" s="136">
        <f>N11+O11</f>
        <v>2990000</v>
      </c>
    </row>
    <row r="12" spans="1:16" ht="12.75">
      <c r="A12" s="70" t="s">
        <v>20</v>
      </c>
      <c r="B12" s="48"/>
      <c r="C12" s="6"/>
      <c r="D12" s="6"/>
      <c r="E12" s="49"/>
      <c r="F12" s="48"/>
      <c r="G12" s="6"/>
      <c r="H12" s="49"/>
      <c r="I12" s="48"/>
      <c r="J12" s="6"/>
      <c r="K12" s="49"/>
      <c r="L12" s="48"/>
      <c r="M12" s="6"/>
      <c r="N12" s="49"/>
      <c r="O12" s="139"/>
      <c r="P12" s="137"/>
    </row>
    <row r="13" spans="1:16" ht="12.75">
      <c r="A13" s="71" t="s">
        <v>21</v>
      </c>
      <c r="B13" s="48"/>
      <c r="C13" s="7"/>
      <c r="D13" s="7"/>
      <c r="E13" s="51">
        <f>B13+C13+D13</f>
        <v>0</v>
      </c>
      <c r="F13" s="50"/>
      <c r="G13" s="6"/>
      <c r="H13" s="51">
        <f>E13+F13+G13</f>
        <v>0</v>
      </c>
      <c r="I13" s="50"/>
      <c r="J13" s="6"/>
      <c r="K13" s="51">
        <f>H13+I13+J13</f>
        <v>0</v>
      </c>
      <c r="L13" s="50"/>
      <c r="M13" s="6"/>
      <c r="N13" s="51">
        <f>K13+L13+M13</f>
        <v>0</v>
      </c>
      <c r="O13" s="139"/>
      <c r="P13" s="137">
        <f aca="true" t="shared" si="0" ref="P13:P77">N13+O13</f>
        <v>0</v>
      </c>
    </row>
    <row r="14" spans="1:16" ht="12.75">
      <c r="A14" s="69" t="s">
        <v>22</v>
      </c>
      <c r="B14" s="48">
        <f>SUM(B16:B34)</f>
        <v>253134.9</v>
      </c>
      <c r="C14" s="6">
        <f aca="true" t="shared" si="1" ref="C14:P14">SUM(C16:C34)</f>
        <v>0</v>
      </c>
      <c r="D14" s="6"/>
      <c r="E14" s="49">
        <f t="shared" si="1"/>
        <v>253134.9</v>
      </c>
      <c r="F14" s="48"/>
      <c r="G14" s="6"/>
      <c r="H14" s="49">
        <f t="shared" si="1"/>
        <v>253134.9</v>
      </c>
      <c r="I14" s="48"/>
      <c r="J14" s="6"/>
      <c r="K14" s="49">
        <f t="shared" si="1"/>
        <v>253134.9</v>
      </c>
      <c r="L14" s="48">
        <f t="shared" si="1"/>
        <v>0</v>
      </c>
      <c r="M14" s="6">
        <f t="shared" si="1"/>
        <v>0</v>
      </c>
      <c r="N14" s="49">
        <f t="shared" si="1"/>
        <v>253134.9</v>
      </c>
      <c r="O14" s="140">
        <f t="shared" si="1"/>
        <v>0</v>
      </c>
      <c r="P14" s="116">
        <f t="shared" si="1"/>
        <v>253134.9</v>
      </c>
    </row>
    <row r="15" spans="1:16" ht="10.5" customHeight="1">
      <c r="A15" s="70" t="s">
        <v>23</v>
      </c>
      <c r="B15" s="48"/>
      <c r="C15" s="6"/>
      <c r="D15" s="6"/>
      <c r="E15" s="49"/>
      <c r="F15" s="48"/>
      <c r="G15" s="6"/>
      <c r="H15" s="49"/>
      <c r="I15" s="48"/>
      <c r="J15" s="6"/>
      <c r="K15" s="49"/>
      <c r="L15" s="48"/>
      <c r="M15" s="6"/>
      <c r="N15" s="49"/>
      <c r="O15" s="139"/>
      <c r="P15" s="137"/>
    </row>
    <row r="16" spans="1:16" ht="12.75">
      <c r="A16" s="71" t="s">
        <v>24</v>
      </c>
      <c r="B16" s="50">
        <v>4000</v>
      </c>
      <c r="C16" s="7"/>
      <c r="D16" s="7"/>
      <c r="E16" s="51">
        <f>B16+C16+D16</f>
        <v>4000</v>
      </c>
      <c r="F16" s="50"/>
      <c r="G16" s="7"/>
      <c r="H16" s="51">
        <f>E16+F16+G16</f>
        <v>4000</v>
      </c>
      <c r="I16" s="50"/>
      <c r="J16" s="7"/>
      <c r="K16" s="51">
        <f>H16+I16+J16</f>
        <v>4000</v>
      </c>
      <c r="L16" s="50"/>
      <c r="M16" s="7"/>
      <c r="N16" s="51">
        <f>K16+L16+M16</f>
        <v>4000</v>
      </c>
      <c r="O16" s="139"/>
      <c r="P16" s="137">
        <f t="shared" si="0"/>
        <v>4000</v>
      </c>
    </row>
    <row r="17" spans="1:16" ht="12.75" hidden="1">
      <c r="A17" s="71" t="s">
        <v>25</v>
      </c>
      <c r="B17" s="50"/>
      <c r="C17" s="7"/>
      <c r="D17" s="7"/>
      <c r="E17" s="51">
        <f aca="true" t="shared" si="2" ref="E17:E33">B17+C17+D17</f>
        <v>0</v>
      </c>
      <c r="F17" s="50"/>
      <c r="G17" s="7"/>
      <c r="H17" s="51">
        <f aca="true" t="shared" si="3" ref="H17:H33">E17+F17+G17</f>
        <v>0</v>
      </c>
      <c r="I17" s="50"/>
      <c r="J17" s="7"/>
      <c r="K17" s="51">
        <f aca="true" t="shared" si="4" ref="K17:K33">H17+I17+J17</f>
        <v>0</v>
      </c>
      <c r="L17" s="50"/>
      <c r="M17" s="7"/>
      <c r="N17" s="51">
        <f aca="true" t="shared" si="5" ref="N17:N33">K17+L17+M17</f>
        <v>0</v>
      </c>
      <c r="O17" s="139"/>
      <c r="P17" s="137">
        <f t="shared" si="0"/>
        <v>0</v>
      </c>
    </row>
    <row r="18" spans="1:16" ht="12.75" hidden="1">
      <c r="A18" s="71" t="s">
        <v>26</v>
      </c>
      <c r="B18" s="50"/>
      <c r="C18" s="7"/>
      <c r="D18" s="7"/>
      <c r="E18" s="51">
        <f t="shared" si="2"/>
        <v>0</v>
      </c>
      <c r="F18" s="50"/>
      <c r="G18" s="7"/>
      <c r="H18" s="51">
        <f t="shared" si="3"/>
        <v>0</v>
      </c>
      <c r="I18" s="50"/>
      <c r="J18" s="7"/>
      <c r="K18" s="51">
        <f t="shared" si="4"/>
        <v>0</v>
      </c>
      <c r="L18" s="50"/>
      <c r="M18" s="7"/>
      <c r="N18" s="51">
        <f t="shared" si="5"/>
        <v>0</v>
      </c>
      <c r="O18" s="139"/>
      <c r="P18" s="137">
        <f t="shared" si="0"/>
        <v>0</v>
      </c>
    </row>
    <row r="19" spans="1:16" ht="12.75" hidden="1">
      <c r="A19" s="71" t="s">
        <v>27</v>
      </c>
      <c r="B19" s="50"/>
      <c r="C19" s="7"/>
      <c r="D19" s="7"/>
      <c r="E19" s="51">
        <f t="shared" si="2"/>
        <v>0</v>
      </c>
      <c r="F19" s="50"/>
      <c r="G19" s="7"/>
      <c r="H19" s="51">
        <f t="shared" si="3"/>
        <v>0</v>
      </c>
      <c r="I19" s="50"/>
      <c r="J19" s="7"/>
      <c r="K19" s="51">
        <f t="shared" si="4"/>
        <v>0</v>
      </c>
      <c r="L19" s="50"/>
      <c r="M19" s="7"/>
      <c r="N19" s="51">
        <f t="shared" si="5"/>
        <v>0</v>
      </c>
      <c r="O19" s="139"/>
      <c r="P19" s="137">
        <f t="shared" si="0"/>
        <v>0</v>
      </c>
    </row>
    <row r="20" spans="1:16" ht="12.75">
      <c r="A20" s="71" t="s">
        <v>28</v>
      </c>
      <c r="B20" s="50">
        <v>45000</v>
      </c>
      <c r="C20" s="7"/>
      <c r="D20" s="7"/>
      <c r="E20" s="51">
        <f t="shared" si="2"/>
        <v>45000</v>
      </c>
      <c r="F20" s="50"/>
      <c r="G20" s="7"/>
      <c r="H20" s="51">
        <f t="shared" si="3"/>
        <v>45000</v>
      </c>
      <c r="I20" s="50"/>
      <c r="J20" s="7"/>
      <c r="K20" s="51">
        <f t="shared" si="4"/>
        <v>45000</v>
      </c>
      <c r="L20" s="50"/>
      <c r="M20" s="7"/>
      <c r="N20" s="51">
        <f t="shared" si="5"/>
        <v>45000</v>
      </c>
      <c r="O20" s="139"/>
      <c r="P20" s="137">
        <f t="shared" si="0"/>
        <v>45000</v>
      </c>
    </row>
    <row r="21" spans="1:16" ht="12.75" hidden="1">
      <c r="A21" s="71" t="s">
        <v>29</v>
      </c>
      <c r="B21" s="50"/>
      <c r="C21" s="7"/>
      <c r="D21" s="7"/>
      <c r="E21" s="51">
        <f t="shared" si="2"/>
        <v>0</v>
      </c>
      <c r="F21" s="50"/>
      <c r="G21" s="7"/>
      <c r="H21" s="51">
        <f t="shared" si="3"/>
        <v>0</v>
      </c>
      <c r="I21" s="50"/>
      <c r="J21" s="7"/>
      <c r="K21" s="51">
        <f t="shared" si="4"/>
        <v>0</v>
      </c>
      <c r="L21" s="50"/>
      <c r="M21" s="7"/>
      <c r="N21" s="51">
        <f t="shared" si="5"/>
        <v>0</v>
      </c>
      <c r="O21" s="139"/>
      <c r="P21" s="137">
        <f t="shared" si="0"/>
        <v>0</v>
      </c>
    </row>
    <row r="22" spans="1:16" ht="12.75" hidden="1">
      <c r="A22" s="71" t="s">
        <v>30</v>
      </c>
      <c r="B22" s="50"/>
      <c r="C22" s="7"/>
      <c r="D22" s="7"/>
      <c r="E22" s="51">
        <f t="shared" si="2"/>
        <v>0</v>
      </c>
      <c r="F22" s="50"/>
      <c r="G22" s="7"/>
      <c r="H22" s="51">
        <f t="shared" si="3"/>
        <v>0</v>
      </c>
      <c r="I22" s="50"/>
      <c r="J22" s="7"/>
      <c r="K22" s="51">
        <f t="shared" si="4"/>
        <v>0</v>
      </c>
      <c r="L22" s="50"/>
      <c r="M22" s="7"/>
      <c r="N22" s="51">
        <f t="shared" si="5"/>
        <v>0</v>
      </c>
      <c r="O22" s="139"/>
      <c r="P22" s="137">
        <f t="shared" si="0"/>
        <v>0</v>
      </c>
    </row>
    <row r="23" spans="1:16" ht="12.75">
      <c r="A23" s="72" t="s">
        <v>223</v>
      </c>
      <c r="B23" s="50">
        <v>21557.4</v>
      </c>
      <c r="C23" s="7"/>
      <c r="D23" s="7"/>
      <c r="E23" s="51">
        <f t="shared" si="2"/>
        <v>21557.4</v>
      </c>
      <c r="F23" s="50"/>
      <c r="G23" s="7"/>
      <c r="H23" s="51">
        <f t="shared" si="3"/>
        <v>21557.4</v>
      </c>
      <c r="I23" s="50"/>
      <c r="J23" s="7"/>
      <c r="K23" s="51">
        <f t="shared" si="4"/>
        <v>21557.4</v>
      </c>
      <c r="L23" s="50"/>
      <c r="M23" s="7"/>
      <c r="N23" s="51">
        <f t="shared" si="5"/>
        <v>21557.4</v>
      </c>
      <c r="O23" s="139"/>
      <c r="P23" s="137">
        <f t="shared" si="0"/>
        <v>21557.4</v>
      </c>
    </row>
    <row r="24" spans="1:16" ht="12.75">
      <c r="A24" s="72" t="s">
        <v>252</v>
      </c>
      <c r="B24" s="50">
        <v>57526</v>
      </c>
      <c r="C24" s="7"/>
      <c r="D24" s="7"/>
      <c r="E24" s="51">
        <f t="shared" si="2"/>
        <v>57526</v>
      </c>
      <c r="F24" s="50"/>
      <c r="G24" s="7"/>
      <c r="H24" s="51">
        <f t="shared" si="3"/>
        <v>57526</v>
      </c>
      <c r="I24" s="50"/>
      <c r="J24" s="7"/>
      <c r="K24" s="51">
        <f t="shared" si="4"/>
        <v>57526</v>
      </c>
      <c r="L24" s="50"/>
      <c r="M24" s="7"/>
      <c r="N24" s="51">
        <f t="shared" si="5"/>
        <v>57526</v>
      </c>
      <c r="O24" s="139"/>
      <c r="P24" s="137">
        <f t="shared" si="0"/>
        <v>57526</v>
      </c>
    </row>
    <row r="25" spans="1:16" ht="12.75" hidden="1">
      <c r="A25" s="72" t="s">
        <v>29</v>
      </c>
      <c r="B25" s="50"/>
      <c r="C25" s="7"/>
      <c r="D25" s="7"/>
      <c r="E25" s="51">
        <f t="shared" si="2"/>
        <v>0</v>
      </c>
      <c r="F25" s="50"/>
      <c r="G25" s="7"/>
      <c r="H25" s="51">
        <f t="shared" si="3"/>
        <v>0</v>
      </c>
      <c r="I25" s="50"/>
      <c r="J25" s="7"/>
      <c r="K25" s="51">
        <f t="shared" si="4"/>
        <v>0</v>
      </c>
      <c r="L25" s="67"/>
      <c r="M25" s="7"/>
      <c r="N25" s="51">
        <f t="shared" si="5"/>
        <v>0</v>
      </c>
      <c r="O25" s="139"/>
      <c r="P25" s="137">
        <f t="shared" si="0"/>
        <v>0</v>
      </c>
    </row>
    <row r="26" spans="1:16" ht="12.75" hidden="1">
      <c r="A26" s="72" t="s">
        <v>284</v>
      </c>
      <c r="B26" s="50"/>
      <c r="C26" s="7"/>
      <c r="D26" s="7"/>
      <c r="E26" s="51"/>
      <c r="F26" s="50"/>
      <c r="G26" s="7"/>
      <c r="H26" s="51">
        <f t="shared" si="3"/>
        <v>0</v>
      </c>
      <c r="I26" s="50"/>
      <c r="J26" s="7"/>
      <c r="K26" s="51">
        <f t="shared" si="4"/>
        <v>0</v>
      </c>
      <c r="L26" s="50"/>
      <c r="M26" s="7"/>
      <c r="N26" s="51">
        <f t="shared" si="5"/>
        <v>0</v>
      </c>
      <c r="O26" s="139"/>
      <c r="P26" s="137">
        <f t="shared" si="0"/>
        <v>0</v>
      </c>
    </row>
    <row r="27" spans="1:16" ht="12.75" hidden="1">
      <c r="A27" s="72" t="s">
        <v>253</v>
      </c>
      <c r="B27" s="50"/>
      <c r="C27" s="7"/>
      <c r="D27" s="7"/>
      <c r="E27" s="51">
        <f t="shared" si="2"/>
        <v>0</v>
      </c>
      <c r="F27" s="50"/>
      <c r="G27" s="7"/>
      <c r="H27" s="51">
        <f t="shared" si="3"/>
        <v>0</v>
      </c>
      <c r="I27" s="50"/>
      <c r="J27" s="7"/>
      <c r="K27" s="51">
        <f t="shared" si="4"/>
        <v>0</v>
      </c>
      <c r="L27" s="50"/>
      <c r="M27" s="7"/>
      <c r="N27" s="51">
        <f t="shared" si="5"/>
        <v>0</v>
      </c>
      <c r="O27" s="139"/>
      <c r="P27" s="137">
        <f t="shared" si="0"/>
        <v>0</v>
      </c>
    </row>
    <row r="28" spans="1:16" ht="12.75" hidden="1">
      <c r="A28" s="72" t="s">
        <v>254</v>
      </c>
      <c r="B28" s="50"/>
      <c r="C28" s="7"/>
      <c r="D28" s="7"/>
      <c r="E28" s="51">
        <f t="shared" si="2"/>
        <v>0</v>
      </c>
      <c r="F28" s="50"/>
      <c r="G28" s="7"/>
      <c r="H28" s="51">
        <f t="shared" si="3"/>
        <v>0</v>
      </c>
      <c r="I28" s="50"/>
      <c r="J28" s="7"/>
      <c r="K28" s="51">
        <f t="shared" si="4"/>
        <v>0</v>
      </c>
      <c r="L28" s="50"/>
      <c r="M28" s="7"/>
      <c r="N28" s="51">
        <f t="shared" si="5"/>
        <v>0</v>
      </c>
      <c r="O28" s="139"/>
      <c r="P28" s="137">
        <f t="shared" si="0"/>
        <v>0</v>
      </c>
    </row>
    <row r="29" spans="1:16" ht="12.75" hidden="1">
      <c r="A29" s="72" t="s">
        <v>255</v>
      </c>
      <c r="B29" s="50"/>
      <c r="C29" s="7"/>
      <c r="D29" s="7"/>
      <c r="E29" s="51">
        <f t="shared" si="2"/>
        <v>0</v>
      </c>
      <c r="F29" s="50"/>
      <c r="G29" s="7"/>
      <c r="H29" s="51">
        <f t="shared" si="3"/>
        <v>0</v>
      </c>
      <c r="I29" s="50"/>
      <c r="J29" s="7"/>
      <c r="K29" s="51">
        <f t="shared" si="4"/>
        <v>0</v>
      </c>
      <c r="L29" s="50"/>
      <c r="M29" s="7"/>
      <c r="N29" s="51">
        <f t="shared" si="5"/>
        <v>0</v>
      </c>
      <c r="O29" s="139"/>
      <c r="P29" s="137">
        <f t="shared" si="0"/>
        <v>0</v>
      </c>
    </row>
    <row r="30" spans="1:16" ht="12.75" hidden="1">
      <c r="A30" s="72" t="s">
        <v>256</v>
      </c>
      <c r="B30" s="50"/>
      <c r="C30" s="7"/>
      <c r="D30" s="7"/>
      <c r="E30" s="51">
        <f t="shared" si="2"/>
        <v>0</v>
      </c>
      <c r="F30" s="50"/>
      <c r="G30" s="7"/>
      <c r="H30" s="51">
        <f t="shared" si="3"/>
        <v>0</v>
      </c>
      <c r="I30" s="50"/>
      <c r="J30" s="7"/>
      <c r="K30" s="51">
        <f t="shared" si="4"/>
        <v>0</v>
      </c>
      <c r="L30" s="50"/>
      <c r="M30" s="7"/>
      <c r="N30" s="51">
        <f t="shared" si="5"/>
        <v>0</v>
      </c>
      <c r="O30" s="139"/>
      <c r="P30" s="137">
        <f t="shared" si="0"/>
        <v>0</v>
      </c>
    </row>
    <row r="31" spans="1:16" ht="12.75" hidden="1">
      <c r="A31" s="72" t="s">
        <v>232</v>
      </c>
      <c r="B31" s="50"/>
      <c r="C31" s="7"/>
      <c r="D31" s="7"/>
      <c r="E31" s="51">
        <f t="shared" si="2"/>
        <v>0</v>
      </c>
      <c r="F31" s="50"/>
      <c r="G31" s="7"/>
      <c r="H31" s="51">
        <f t="shared" si="3"/>
        <v>0</v>
      </c>
      <c r="I31" s="50"/>
      <c r="J31" s="7"/>
      <c r="K31" s="51">
        <f t="shared" si="4"/>
        <v>0</v>
      </c>
      <c r="L31" s="50"/>
      <c r="M31" s="7"/>
      <c r="N31" s="51">
        <f t="shared" si="5"/>
        <v>0</v>
      </c>
      <c r="O31" s="139"/>
      <c r="P31" s="137">
        <f t="shared" si="0"/>
        <v>0</v>
      </c>
    </row>
    <row r="32" spans="1:16" ht="12.75" hidden="1">
      <c r="A32" s="72" t="s">
        <v>257</v>
      </c>
      <c r="B32" s="50"/>
      <c r="C32" s="7"/>
      <c r="D32" s="7"/>
      <c r="E32" s="51">
        <f t="shared" si="2"/>
        <v>0</v>
      </c>
      <c r="F32" s="50"/>
      <c r="G32" s="7"/>
      <c r="H32" s="51">
        <f t="shared" si="3"/>
        <v>0</v>
      </c>
      <c r="I32" s="50"/>
      <c r="J32" s="7"/>
      <c r="K32" s="51">
        <f t="shared" si="4"/>
        <v>0</v>
      </c>
      <c r="L32" s="50"/>
      <c r="M32" s="7"/>
      <c r="N32" s="51">
        <f t="shared" si="5"/>
        <v>0</v>
      </c>
      <c r="O32" s="139"/>
      <c r="P32" s="137">
        <f t="shared" si="0"/>
        <v>0</v>
      </c>
    </row>
    <row r="33" spans="1:16" ht="12.75" hidden="1">
      <c r="A33" s="72" t="s">
        <v>258</v>
      </c>
      <c r="B33" s="50"/>
      <c r="C33" s="7"/>
      <c r="D33" s="7"/>
      <c r="E33" s="51">
        <f t="shared" si="2"/>
        <v>0</v>
      </c>
      <c r="F33" s="50"/>
      <c r="G33" s="7"/>
      <c r="H33" s="51">
        <f t="shared" si="3"/>
        <v>0</v>
      </c>
      <c r="I33" s="50"/>
      <c r="J33" s="7"/>
      <c r="K33" s="51">
        <f t="shared" si="4"/>
        <v>0</v>
      </c>
      <c r="L33" s="50"/>
      <c r="M33" s="7"/>
      <c r="N33" s="51">
        <f t="shared" si="5"/>
        <v>0</v>
      </c>
      <c r="O33" s="139"/>
      <c r="P33" s="137">
        <f t="shared" si="0"/>
        <v>0</v>
      </c>
    </row>
    <row r="34" spans="1:16" ht="12.75">
      <c r="A34" s="71" t="s">
        <v>31</v>
      </c>
      <c r="B34" s="50">
        <f>SUM(B35:B39)</f>
        <v>125051.5</v>
      </c>
      <c r="C34" s="7">
        <f>SUM(C35:C39)</f>
        <v>0</v>
      </c>
      <c r="D34" s="7"/>
      <c r="E34" s="51">
        <f>SUM(E35:E39)</f>
        <v>125051.5</v>
      </c>
      <c r="F34" s="50"/>
      <c r="G34" s="7"/>
      <c r="H34" s="51">
        <f>SUM(H35:H39)</f>
        <v>125051.5</v>
      </c>
      <c r="I34" s="50"/>
      <c r="J34" s="7"/>
      <c r="K34" s="51">
        <f>SUM(K35:K39)</f>
        <v>125051.5</v>
      </c>
      <c r="L34" s="50"/>
      <c r="M34" s="7"/>
      <c r="N34" s="51">
        <f>SUM(N35:N39)</f>
        <v>125051.5</v>
      </c>
      <c r="O34" s="141"/>
      <c r="P34" s="125">
        <f>SUM(P35:P39)</f>
        <v>125051.5</v>
      </c>
    </row>
    <row r="35" spans="1:16" ht="12.75">
      <c r="A35" s="71" t="s">
        <v>32</v>
      </c>
      <c r="B35" s="50">
        <v>41733</v>
      </c>
      <c r="C35" s="7"/>
      <c r="D35" s="7"/>
      <c r="E35" s="51">
        <f>B35+C35+D35</f>
        <v>41733</v>
      </c>
      <c r="F35" s="50"/>
      <c r="G35" s="7"/>
      <c r="H35" s="51">
        <f>E35+F35+G35</f>
        <v>41733</v>
      </c>
      <c r="I35" s="50"/>
      <c r="J35" s="7"/>
      <c r="K35" s="51">
        <f>H35+I35+J35</f>
        <v>41733</v>
      </c>
      <c r="L35" s="50"/>
      <c r="M35" s="7"/>
      <c r="N35" s="51">
        <f>K35+L35+M35</f>
        <v>41733</v>
      </c>
      <c r="O35" s="139"/>
      <c r="P35" s="137">
        <f t="shared" si="0"/>
        <v>41733</v>
      </c>
    </row>
    <row r="36" spans="1:16" ht="12.75">
      <c r="A36" s="72" t="s">
        <v>259</v>
      </c>
      <c r="B36" s="50">
        <v>10810</v>
      </c>
      <c r="C36" s="7"/>
      <c r="D36" s="7"/>
      <c r="E36" s="51">
        <f>B36+C36+D36</f>
        <v>10810</v>
      </c>
      <c r="F36" s="50"/>
      <c r="G36" s="7"/>
      <c r="H36" s="51">
        <f>E36+F36+G36</f>
        <v>10810</v>
      </c>
      <c r="I36" s="50"/>
      <c r="J36" s="7"/>
      <c r="K36" s="51">
        <f>H36+I36+J36</f>
        <v>10810</v>
      </c>
      <c r="L36" s="50"/>
      <c r="M36" s="7"/>
      <c r="N36" s="51">
        <f>K36+L36+M36</f>
        <v>10810</v>
      </c>
      <c r="O36" s="139"/>
      <c r="P36" s="137">
        <f t="shared" si="0"/>
        <v>10810</v>
      </c>
    </row>
    <row r="37" spans="1:16" ht="12.75">
      <c r="A37" s="71" t="s">
        <v>33</v>
      </c>
      <c r="B37" s="50">
        <v>21684</v>
      </c>
      <c r="C37" s="7"/>
      <c r="D37" s="7"/>
      <c r="E37" s="51">
        <f>B37+C37+D37</f>
        <v>21684</v>
      </c>
      <c r="F37" s="50"/>
      <c r="G37" s="7"/>
      <c r="H37" s="51">
        <f>E37+F37+G37</f>
        <v>21684</v>
      </c>
      <c r="I37" s="50"/>
      <c r="J37" s="7"/>
      <c r="K37" s="51">
        <f>H37+I37+J37</f>
        <v>21684</v>
      </c>
      <c r="L37" s="50"/>
      <c r="M37" s="7"/>
      <c r="N37" s="51">
        <f>K37+L37+M37</f>
        <v>21684</v>
      </c>
      <c r="O37" s="139"/>
      <c r="P37" s="137">
        <f t="shared" si="0"/>
        <v>21684</v>
      </c>
    </row>
    <row r="38" spans="1:16" ht="12.75">
      <c r="A38" s="72" t="s">
        <v>260</v>
      </c>
      <c r="B38" s="50">
        <v>13408.5</v>
      </c>
      <c r="C38" s="7"/>
      <c r="D38" s="7"/>
      <c r="E38" s="51">
        <f>B38+C38+D38</f>
        <v>13408.5</v>
      </c>
      <c r="F38" s="50"/>
      <c r="G38" s="7"/>
      <c r="H38" s="51">
        <f>E38+F38+G38</f>
        <v>13408.5</v>
      </c>
      <c r="I38" s="50"/>
      <c r="J38" s="7"/>
      <c r="K38" s="51">
        <f>H38+I38+J38</f>
        <v>13408.5</v>
      </c>
      <c r="L38" s="50"/>
      <c r="M38" s="7"/>
      <c r="N38" s="51">
        <f>K38+L38+M38</f>
        <v>13408.5</v>
      </c>
      <c r="O38" s="139"/>
      <c r="P38" s="137">
        <f t="shared" si="0"/>
        <v>13408.5</v>
      </c>
    </row>
    <row r="39" spans="1:16" ht="12.75">
      <c r="A39" s="72" t="s">
        <v>261</v>
      </c>
      <c r="B39" s="50">
        <v>37416</v>
      </c>
      <c r="C39" s="7"/>
      <c r="D39" s="7"/>
      <c r="E39" s="51">
        <f>B39+C39+D39</f>
        <v>37416</v>
      </c>
      <c r="F39" s="50"/>
      <c r="G39" s="7"/>
      <c r="H39" s="51">
        <f>E39+F39+G39</f>
        <v>37416</v>
      </c>
      <c r="I39" s="50"/>
      <c r="J39" s="7"/>
      <c r="K39" s="51">
        <f>H39+I39+J39</f>
        <v>37416</v>
      </c>
      <c r="L39" s="50"/>
      <c r="M39" s="7"/>
      <c r="N39" s="51">
        <f>K39+L39+M39</f>
        <v>37416</v>
      </c>
      <c r="O39" s="139"/>
      <c r="P39" s="137">
        <f t="shared" si="0"/>
        <v>37416</v>
      </c>
    </row>
    <row r="40" spans="1:16" ht="12.75">
      <c r="A40" s="73" t="s">
        <v>34</v>
      </c>
      <c r="B40" s="52">
        <f>SUM(B42:B45)</f>
        <v>18706.6</v>
      </c>
      <c r="C40" s="8">
        <f>SUM(C42:C45)</f>
        <v>0</v>
      </c>
      <c r="D40" s="8"/>
      <c r="E40" s="53">
        <f>SUM(E42:E45)</f>
        <v>18706.6</v>
      </c>
      <c r="F40" s="52"/>
      <c r="G40" s="8"/>
      <c r="H40" s="53">
        <f>SUM(H42:H45)</f>
        <v>18706.6</v>
      </c>
      <c r="I40" s="52"/>
      <c r="J40" s="8"/>
      <c r="K40" s="53">
        <f>SUM(K42:K45)</f>
        <v>18706.6</v>
      </c>
      <c r="L40" s="52"/>
      <c r="M40" s="8"/>
      <c r="N40" s="53">
        <f>SUM(N42:N45)</f>
        <v>18706.6</v>
      </c>
      <c r="O40" s="142"/>
      <c r="P40" s="65">
        <f>SUM(P42:P45)</f>
        <v>18706.6</v>
      </c>
    </row>
    <row r="41" spans="1:16" ht="9" customHeight="1">
      <c r="A41" s="70" t="s">
        <v>23</v>
      </c>
      <c r="B41" s="50"/>
      <c r="C41" s="7"/>
      <c r="D41" s="7"/>
      <c r="E41" s="51"/>
      <c r="F41" s="50"/>
      <c r="G41" s="7"/>
      <c r="H41" s="51"/>
      <c r="I41" s="50"/>
      <c r="J41" s="7"/>
      <c r="K41" s="51"/>
      <c r="L41" s="50"/>
      <c r="M41" s="7"/>
      <c r="N41" s="51"/>
      <c r="O41" s="139"/>
      <c r="P41" s="137"/>
    </row>
    <row r="42" spans="1:16" ht="12.75" hidden="1">
      <c r="A42" s="71" t="s">
        <v>35</v>
      </c>
      <c r="B42" s="50"/>
      <c r="C42" s="7"/>
      <c r="D42" s="7"/>
      <c r="E42" s="51">
        <f>B42+C42+D42</f>
        <v>0</v>
      </c>
      <c r="F42" s="50"/>
      <c r="G42" s="7"/>
      <c r="H42" s="51">
        <f>E42+F42+G42</f>
        <v>0</v>
      </c>
      <c r="I42" s="50"/>
      <c r="J42" s="7"/>
      <c r="K42" s="51">
        <f>H42+I42+J42</f>
        <v>0</v>
      </c>
      <c r="L42" s="50"/>
      <c r="M42" s="7"/>
      <c r="N42" s="51">
        <f>K42+L42+M42</f>
        <v>0</v>
      </c>
      <c r="O42" s="139"/>
      <c r="P42" s="137">
        <f t="shared" si="0"/>
        <v>0</v>
      </c>
    </row>
    <row r="43" spans="1:16" ht="12.75">
      <c r="A43" s="72" t="s">
        <v>262</v>
      </c>
      <c r="B43" s="50">
        <v>18706.6</v>
      </c>
      <c r="C43" s="7"/>
      <c r="D43" s="7"/>
      <c r="E43" s="51">
        <f>B43+C43+D43</f>
        <v>18706.6</v>
      </c>
      <c r="F43" s="50"/>
      <c r="G43" s="7"/>
      <c r="H43" s="51">
        <f>E43+F43+G43</f>
        <v>18706.6</v>
      </c>
      <c r="I43" s="67"/>
      <c r="J43" s="7"/>
      <c r="K43" s="51">
        <f>H43+I43+J43</f>
        <v>18706.6</v>
      </c>
      <c r="L43" s="67"/>
      <c r="M43" s="7"/>
      <c r="N43" s="51">
        <f>K43+L43+M43</f>
        <v>18706.6</v>
      </c>
      <c r="O43" s="139"/>
      <c r="P43" s="137">
        <f t="shared" si="0"/>
        <v>18706.6</v>
      </c>
    </row>
    <row r="44" spans="1:16" ht="12.75" hidden="1">
      <c r="A44" s="72" t="s">
        <v>263</v>
      </c>
      <c r="B44" s="50"/>
      <c r="C44" s="7"/>
      <c r="D44" s="7"/>
      <c r="E44" s="51">
        <f>B44+C44+D44</f>
        <v>0</v>
      </c>
      <c r="F44" s="50"/>
      <c r="G44" s="7"/>
      <c r="H44" s="51">
        <f>E44+F44+G44</f>
        <v>0</v>
      </c>
      <c r="I44" s="67"/>
      <c r="J44" s="7"/>
      <c r="K44" s="51">
        <f>H44+I44+J44</f>
        <v>0</v>
      </c>
      <c r="L44" s="67"/>
      <c r="M44" s="7"/>
      <c r="N44" s="51">
        <f>K44+L44+M44</f>
        <v>0</v>
      </c>
      <c r="O44" s="139"/>
      <c r="P44" s="137">
        <f t="shared" si="0"/>
        <v>0</v>
      </c>
    </row>
    <row r="45" spans="1:16" ht="12.75" hidden="1">
      <c r="A45" s="71" t="s">
        <v>36</v>
      </c>
      <c r="B45" s="50"/>
      <c r="C45" s="7"/>
      <c r="D45" s="7"/>
      <c r="E45" s="51">
        <f>B45+C45+D45</f>
        <v>0</v>
      </c>
      <c r="F45" s="50"/>
      <c r="G45" s="7"/>
      <c r="H45" s="51">
        <f>E45+F45+G45</f>
        <v>0</v>
      </c>
      <c r="I45" s="50"/>
      <c r="J45" s="7"/>
      <c r="K45" s="51">
        <f>H45+I45+J45</f>
        <v>0</v>
      </c>
      <c r="L45" s="50"/>
      <c r="M45" s="7"/>
      <c r="N45" s="51">
        <f>K45+L45+M45</f>
        <v>0</v>
      </c>
      <c r="O45" s="139"/>
      <c r="P45" s="137">
        <f t="shared" si="0"/>
        <v>0</v>
      </c>
    </row>
    <row r="46" spans="1:16" ht="12.75">
      <c r="A46" s="69" t="s">
        <v>37</v>
      </c>
      <c r="B46" s="48">
        <f>SUM(B48:B66)</f>
        <v>72553</v>
      </c>
      <c r="C46" s="6">
        <f aca="true" t="shared" si="6" ref="C46:H46">SUM(C48:C65)</f>
        <v>0</v>
      </c>
      <c r="D46" s="6"/>
      <c r="E46" s="49">
        <f t="shared" si="6"/>
        <v>72553</v>
      </c>
      <c r="F46" s="48"/>
      <c r="G46" s="6"/>
      <c r="H46" s="49">
        <f t="shared" si="6"/>
        <v>72553</v>
      </c>
      <c r="I46" s="48"/>
      <c r="J46" s="6"/>
      <c r="K46" s="49">
        <f>SUM(K48:K66)</f>
        <v>72553</v>
      </c>
      <c r="L46" s="48"/>
      <c r="M46" s="6"/>
      <c r="N46" s="49">
        <f>SUM(N48:N66)</f>
        <v>72553</v>
      </c>
      <c r="O46" s="140"/>
      <c r="P46" s="116">
        <f>SUM(P48:P66)</f>
        <v>72553</v>
      </c>
    </row>
    <row r="47" spans="1:16" ht="10.5" customHeight="1">
      <c r="A47" s="74" t="s">
        <v>38</v>
      </c>
      <c r="B47" s="50"/>
      <c r="C47" s="7"/>
      <c r="D47" s="7"/>
      <c r="E47" s="51"/>
      <c r="F47" s="50"/>
      <c r="G47" s="7"/>
      <c r="H47" s="51"/>
      <c r="I47" s="50"/>
      <c r="J47" s="7"/>
      <c r="K47" s="51"/>
      <c r="L47" s="50"/>
      <c r="M47" s="7"/>
      <c r="N47" s="51"/>
      <c r="O47" s="139"/>
      <c r="P47" s="137"/>
    </row>
    <row r="48" spans="1:16" ht="12.75">
      <c r="A48" s="72" t="s">
        <v>39</v>
      </c>
      <c r="B48" s="50">
        <v>72303</v>
      </c>
      <c r="C48" s="7"/>
      <c r="D48" s="7"/>
      <c r="E48" s="51">
        <f>B48+C48+D48</f>
        <v>72303</v>
      </c>
      <c r="F48" s="50"/>
      <c r="G48" s="7"/>
      <c r="H48" s="51">
        <f>E48+F48+G48</f>
        <v>72303</v>
      </c>
      <c r="I48" s="50"/>
      <c r="J48" s="7"/>
      <c r="K48" s="51">
        <f>H48+I48+J48</f>
        <v>72303</v>
      </c>
      <c r="L48" s="50"/>
      <c r="M48" s="7"/>
      <c r="N48" s="51">
        <f>K48+L48+M48</f>
        <v>72303</v>
      </c>
      <c r="O48" s="139"/>
      <c r="P48" s="137">
        <f t="shared" si="0"/>
        <v>72303</v>
      </c>
    </row>
    <row r="49" spans="1:16" ht="12.75" hidden="1">
      <c r="A49" s="72" t="s">
        <v>40</v>
      </c>
      <c r="B49" s="50"/>
      <c r="C49" s="7"/>
      <c r="D49" s="7"/>
      <c r="E49" s="51">
        <f aca="true" t="shared" si="7" ref="E49:E65">B49+C49+D49</f>
        <v>0</v>
      </c>
      <c r="F49" s="50"/>
      <c r="G49" s="7"/>
      <c r="H49" s="51">
        <f aca="true" t="shared" si="8" ref="H49:H65">E49+F49+G49</f>
        <v>0</v>
      </c>
      <c r="I49" s="50"/>
      <c r="J49" s="7"/>
      <c r="K49" s="51">
        <f aca="true" t="shared" si="9" ref="K49:K66">H49+I49+J49</f>
        <v>0</v>
      </c>
      <c r="L49" s="50"/>
      <c r="M49" s="7"/>
      <c r="N49" s="51">
        <f aca="true" t="shared" si="10" ref="N49:N66">K49+L49+M49</f>
        <v>0</v>
      </c>
      <c r="O49" s="139"/>
      <c r="P49" s="137">
        <f t="shared" si="0"/>
        <v>0</v>
      </c>
    </row>
    <row r="50" spans="1:16" ht="12.75" hidden="1">
      <c r="A50" s="72" t="s">
        <v>41</v>
      </c>
      <c r="B50" s="50"/>
      <c r="C50" s="7"/>
      <c r="D50" s="7"/>
      <c r="E50" s="51">
        <f t="shared" si="7"/>
        <v>0</v>
      </c>
      <c r="F50" s="50"/>
      <c r="G50" s="7"/>
      <c r="H50" s="51">
        <f t="shared" si="8"/>
        <v>0</v>
      </c>
      <c r="I50" s="50"/>
      <c r="J50" s="7"/>
      <c r="K50" s="51">
        <f t="shared" si="9"/>
        <v>0</v>
      </c>
      <c r="L50" s="50"/>
      <c r="M50" s="7"/>
      <c r="N50" s="51">
        <f t="shared" si="10"/>
        <v>0</v>
      </c>
      <c r="O50" s="139"/>
      <c r="P50" s="137">
        <f t="shared" si="0"/>
        <v>0</v>
      </c>
    </row>
    <row r="51" spans="1:16" ht="12.75" hidden="1">
      <c r="A51" s="72" t="s">
        <v>42</v>
      </c>
      <c r="B51" s="50"/>
      <c r="C51" s="7"/>
      <c r="D51" s="7"/>
      <c r="E51" s="51">
        <f t="shared" si="7"/>
        <v>0</v>
      </c>
      <c r="F51" s="50"/>
      <c r="G51" s="7"/>
      <c r="H51" s="51">
        <f t="shared" si="8"/>
        <v>0</v>
      </c>
      <c r="I51" s="50"/>
      <c r="J51" s="7"/>
      <c r="K51" s="51">
        <f t="shared" si="9"/>
        <v>0</v>
      </c>
      <c r="L51" s="50"/>
      <c r="M51" s="7"/>
      <c r="N51" s="51">
        <f t="shared" si="10"/>
        <v>0</v>
      </c>
      <c r="O51" s="139"/>
      <c r="P51" s="137">
        <f t="shared" si="0"/>
        <v>0</v>
      </c>
    </row>
    <row r="52" spans="1:16" ht="12.75" hidden="1">
      <c r="A52" s="72" t="s">
        <v>43</v>
      </c>
      <c r="B52" s="50"/>
      <c r="C52" s="7"/>
      <c r="D52" s="7"/>
      <c r="E52" s="51">
        <f t="shared" si="7"/>
        <v>0</v>
      </c>
      <c r="F52" s="50"/>
      <c r="G52" s="7"/>
      <c r="H52" s="51">
        <f t="shared" si="8"/>
        <v>0</v>
      </c>
      <c r="I52" s="50"/>
      <c r="J52" s="7"/>
      <c r="K52" s="51">
        <f t="shared" si="9"/>
        <v>0</v>
      </c>
      <c r="L52" s="50"/>
      <c r="M52" s="7"/>
      <c r="N52" s="51">
        <f t="shared" si="10"/>
        <v>0</v>
      </c>
      <c r="O52" s="139"/>
      <c r="P52" s="137">
        <f t="shared" si="0"/>
        <v>0</v>
      </c>
    </row>
    <row r="53" spans="1:16" ht="12.75" hidden="1">
      <c r="A53" s="72" t="s">
        <v>44</v>
      </c>
      <c r="B53" s="50"/>
      <c r="C53" s="7"/>
      <c r="D53" s="7"/>
      <c r="E53" s="51">
        <f t="shared" si="7"/>
        <v>0</v>
      </c>
      <c r="F53" s="50"/>
      <c r="G53" s="7"/>
      <c r="H53" s="51">
        <f t="shared" si="8"/>
        <v>0</v>
      </c>
      <c r="I53" s="50"/>
      <c r="J53" s="7"/>
      <c r="K53" s="51">
        <f t="shared" si="9"/>
        <v>0</v>
      </c>
      <c r="L53" s="50"/>
      <c r="M53" s="7"/>
      <c r="N53" s="51">
        <f t="shared" si="10"/>
        <v>0</v>
      </c>
      <c r="O53" s="139"/>
      <c r="P53" s="137">
        <f t="shared" si="0"/>
        <v>0</v>
      </c>
    </row>
    <row r="54" spans="1:16" ht="12.75" hidden="1">
      <c r="A54" s="72" t="s">
        <v>45</v>
      </c>
      <c r="B54" s="50"/>
      <c r="C54" s="7"/>
      <c r="D54" s="7"/>
      <c r="E54" s="51">
        <f t="shared" si="7"/>
        <v>0</v>
      </c>
      <c r="F54" s="50"/>
      <c r="G54" s="7"/>
      <c r="H54" s="51">
        <f t="shared" si="8"/>
        <v>0</v>
      </c>
      <c r="I54" s="50"/>
      <c r="J54" s="7"/>
      <c r="K54" s="51">
        <f t="shared" si="9"/>
        <v>0</v>
      </c>
      <c r="L54" s="50"/>
      <c r="M54" s="7"/>
      <c r="N54" s="51">
        <f t="shared" si="10"/>
        <v>0</v>
      </c>
      <c r="O54" s="139"/>
      <c r="P54" s="137">
        <f t="shared" si="0"/>
        <v>0</v>
      </c>
    </row>
    <row r="55" spans="1:16" ht="12.75" hidden="1">
      <c r="A55" s="72" t="s">
        <v>46</v>
      </c>
      <c r="B55" s="50"/>
      <c r="C55" s="7"/>
      <c r="D55" s="7"/>
      <c r="E55" s="51">
        <f t="shared" si="7"/>
        <v>0</v>
      </c>
      <c r="F55" s="50"/>
      <c r="G55" s="7"/>
      <c r="H55" s="51">
        <f t="shared" si="8"/>
        <v>0</v>
      </c>
      <c r="I55" s="50"/>
      <c r="J55" s="7"/>
      <c r="K55" s="51">
        <f t="shared" si="9"/>
        <v>0</v>
      </c>
      <c r="L55" s="50"/>
      <c r="M55" s="7"/>
      <c r="N55" s="51">
        <f t="shared" si="10"/>
        <v>0</v>
      </c>
      <c r="O55" s="139"/>
      <c r="P55" s="137">
        <f t="shared" si="0"/>
        <v>0</v>
      </c>
    </row>
    <row r="56" spans="1:16" ht="12.75" hidden="1">
      <c r="A56" s="72" t="s">
        <v>218</v>
      </c>
      <c r="B56" s="50"/>
      <c r="C56" s="7"/>
      <c r="D56" s="7"/>
      <c r="E56" s="51">
        <f t="shared" si="7"/>
        <v>0</v>
      </c>
      <c r="F56" s="50"/>
      <c r="G56" s="7"/>
      <c r="H56" s="51">
        <f t="shared" si="8"/>
        <v>0</v>
      </c>
      <c r="I56" s="50"/>
      <c r="J56" s="7"/>
      <c r="K56" s="51">
        <f t="shared" si="9"/>
        <v>0</v>
      </c>
      <c r="L56" s="50"/>
      <c r="M56" s="7"/>
      <c r="N56" s="51">
        <f t="shared" si="10"/>
        <v>0</v>
      </c>
      <c r="O56" s="139"/>
      <c r="P56" s="137">
        <f t="shared" si="0"/>
        <v>0</v>
      </c>
    </row>
    <row r="57" spans="1:16" ht="12.75" hidden="1">
      <c r="A57" s="72" t="s">
        <v>271</v>
      </c>
      <c r="B57" s="50"/>
      <c r="C57" s="7"/>
      <c r="D57" s="7"/>
      <c r="E57" s="51">
        <f t="shared" si="7"/>
        <v>0</v>
      </c>
      <c r="F57" s="50"/>
      <c r="G57" s="7"/>
      <c r="H57" s="51"/>
      <c r="I57" s="50"/>
      <c r="J57" s="7"/>
      <c r="K57" s="51"/>
      <c r="L57" s="50"/>
      <c r="M57" s="7"/>
      <c r="N57" s="51">
        <f t="shared" si="10"/>
        <v>0</v>
      </c>
      <c r="O57" s="139"/>
      <c r="P57" s="137">
        <f t="shared" si="0"/>
        <v>0</v>
      </c>
    </row>
    <row r="58" spans="1:16" ht="12.75" hidden="1">
      <c r="A58" s="72" t="s">
        <v>47</v>
      </c>
      <c r="B58" s="50"/>
      <c r="C58" s="7"/>
      <c r="D58" s="7"/>
      <c r="E58" s="51">
        <f t="shared" si="7"/>
        <v>0</v>
      </c>
      <c r="F58" s="50"/>
      <c r="G58" s="7"/>
      <c r="H58" s="51">
        <f t="shared" si="8"/>
        <v>0</v>
      </c>
      <c r="I58" s="50"/>
      <c r="J58" s="7"/>
      <c r="K58" s="51">
        <f t="shared" si="9"/>
        <v>0</v>
      </c>
      <c r="L58" s="50"/>
      <c r="M58" s="7"/>
      <c r="N58" s="51">
        <f t="shared" si="10"/>
        <v>0</v>
      </c>
      <c r="O58" s="154"/>
      <c r="P58" s="137">
        <f t="shared" si="0"/>
        <v>0</v>
      </c>
    </row>
    <row r="59" spans="1:16" ht="12.75" hidden="1">
      <c r="A59" s="72" t="s">
        <v>48</v>
      </c>
      <c r="B59" s="50"/>
      <c r="C59" s="7"/>
      <c r="D59" s="7"/>
      <c r="E59" s="51">
        <f t="shared" si="7"/>
        <v>0</v>
      </c>
      <c r="F59" s="50"/>
      <c r="G59" s="7"/>
      <c r="H59" s="51">
        <f t="shared" si="8"/>
        <v>0</v>
      </c>
      <c r="I59" s="67"/>
      <c r="J59" s="7"/>
      <c r="K59" s="51">
        <f t="shared" si="9"/>
        <v>0</v>
      </c>
      <c r="L59" s="50"/>
      <c r="M59" s="7"/>
      <c r="N59" s="51">
        <f t="shared" si="10"/>
        <v>0</v>
      </c>
      <c r="O59" s="139"/>
      <c r="P59" s="137">
        <f t="shared" si="0"/>
        <v>0</v>
      </c>
    </row>
    <row r="60" spans="1:16" ht="12.75" hidden="1">
      <c r="A60" s="72" t="s">
        <v>272</v>
      </c>
      <c r="B60" s="50"/>
      <c r="C60" s="7"/>
      <c r="D60" s="7"/>
      <c r="E60" s="51">
        <f t="shared" si="7"/>
        <v>0</v>
      </c>
      <c r="F60" s="50"/>
      <c r="G60" s="7"/>
      <c r="H60" s="51"/>
      <c r="I60" s="67"/>
      <c r="J60" s="7"/>
      <c r="K60" s="51"/>
      <c r="L60" s="50"/>
      <c r="M60" s="7"/>
      <c r="N60" s="51">
        <f t="shared" si="10"/>
        <v>0</v>
      </c>
      <c r="O60" s="139"/>
      <c r="P60" s="137">
        <f t="shared" si="0"/>
        <v>0</v>
      </c>
    </row>
    <row r="61" spans="1:16" ht="12.75" hidden="1">
      <c r="A61" s="72" t="s">
        <v>49</v>
      </c>
      <c r="B61" s="50"/>
      <c r="C61" s="7"/>
      <c r="D61" s="7"/>
      <c r="E61" s="51">
        <f t="shared" si="7"/>
        <v>0</v>
      </c>
      <c r="F61" s="50"/>
      <c r="G61" s="7"/>
      <c r="H61" s="51">
        <f t="shared" si="8"/>
        <v>0</v>
      </c>
      <c r="I61" s="50"/>
      <c r="J61" s="7"/>
      <c r="K61" s="51">
        <f t="shared" si="9"/>
        <v>0</v>
      </c>
      <c r="L61" s="50"/>
      <c r="M61" s="7"/>
      <c r="N61" s="51">
        <f t="shared" si="10"/>
        <v>0</v>
      </c>
      <c r="O61" s="139"/>
      <c r="P61" s="137">
        <f t="shared" si="0"/>
        <v>0</v>
      </c>
    </row>
    <row r="62" spans="1:16" ht="12.75" hidden="1">
      <c r="A62" s="72" t="s">
        <v>60</v>
      </c>
      <c r="B62" s="50"/>
      <c r="C62" s="7"/>
      <c r="D62" s="7"/>
      <c r="E62" s="51">
        <f t="shared" si="7"/>
        <v>0</v>
      </c>
      <c r="F62" s="50"/>
      <c r="G62" s="7"/>
      <c r="H62" s="51">
        <f t="shared" si="8"/>
        <v>0</v>
      </c>
      <c r="I62" s="50"/>
      <c r="J62" s="7"/>
      <c r="K62" s="51">
        <f t="shared" si="9"/>
        <v>0</v>
      </c>
      <c r="L62" s="50"/>
      <c r="M62" s="7"/>
      <c r="N62" s="51">
        <f t="shared" si="10"/>
        <v>0</v>
      </c>
      <c r="O62" s="139"/>
      <c r="P62" s="137">
        <f t="shared" si="0"/>
        <v>0</v>
      </c>
    </row>
    <row r="63" spans="1:16" ht="12.75" hidden="1">
      <c r="A63" s="72" t="s">
        <v>50</v>
      </c>
      <c r="B63" s="50"/>
      <c r="C63" s="7"/>
      <c r="D63" s="7"/>
      <c r="E63" s="51">
        <f t="shared" si="7"/>
        <v>0</v>
      </c>
      <c r="F63" s="50"/>
      <c r="G63" s="7"/>
      <c r="H63" s="51">
        <f t="shared" si="8"/>
        <v>0</v>
      </c>
      <c r="I63" s="50"/>
      <c r="J63" s="7"/>
      <c r="K63" s="51">
        <f t="shared" si="9"/>
        <v>0</v>
      </c>
      <c r="L63" s="50"/>
      <c r="M63" s="7"/>
      <c r="N63" s="51">
        <f t="shared" si="10"/>
        <v>0</v>
      </c>
      <c r="O63" s="139"/>
      <c r="P63" s="137">
        <f t="shared" si="0"/>
        <v>0</v>
      </c>
    </row>
    <row r="64" spans="1:16" ht="12.75" hidden="1">
      <c r="A64" s="72" t="s">
        <v>51</v>
      </c>
      <c r="B64" s="50"/>
      <c r="C64" s="7"/>
      <c r="D64" s="7"/>
      <c r="E64" s="51">
        <f t="shared" si="7"/>
        <v>0</v>
      </c>
      <c r="F64" s="50"/>
      <c r="G64" s="7"/>
      <c r="H64" s="51">
        <f t="shared" si="8"/>
        <v>0</v>
      </c>
      <c r="I64" s="50"/>
      <c r="J64" s="7"/>
      <c r="K64" s="51">
        <f t="shared" si="9"/>
        <v>0</v>
      </c>
      <c r="L64" s="50"/>
      <c r="M64" s="7"/>
      <c r="N64" s="51">
        <f t="shared" si="10"/>
        <v>0</v>
      </c>
      <c r="O64" s="139"/>
      <c r="P64" s="137">
        <f t="shared" si="0"/>
        <v>0</v>
      </c>
    </row>
    <row r="65" spans="1:16" ht="12.75">
      <c r="A65" s="72" t="s">
        <v>52</v>
      </c>
      <c r="B65" s="50">
        <v>250</v>
      </c>
      <c r="C65" s="7"/>
      <c r="D65" s="7"/>
      <c r="E65" s="51">
        <f t="shared" si="7"/>
        <v>250</v>
      </c>
      <c r="F65" s="50"/>
      <c r="G65" s="7"/>
      <c r="H65" s="51">
        <f t="shared" si="8"/>
        <v>250</v>
      </c>
      <c r="I65" s="50"/>
      <c r="J65" s="7"/>
      <c r="K65" s="51">
        <f t="shared" si="9"/>
        <v>250</v>
      </c>
      <c r="L65" s="50"/>
      <c r="M65" s="7"/>
      <c r="N65" s="51">
        <f t="shared" si="10"/>
        <v>250</v>
      </c>
      <c r="O65" s="139"/>
      <c r="P65" s="137">
        <f t="shared" si="0"/>
        <v>250</v>
      </c>
    </row>
    <row r="66" spans="1:16" ht="12.75" hidden="1">
      <c r="A66" s="72" t="s">
        <v>292</v>
      </c>
      <c r="B66" s="50"/>
      <c r="C66" s="7"/>
      <c r="D66" s="7"/>
      <c r="E66" s="51"/>
      <c r="F66" s="50"/>
      <c r="G66" s="7"/>
      <c r="H66" s="51"/>
      <c r="I66" s="50"/>
      <c r="J66" s="7"/>
      <c r="K66" s="51">
        <f t="shared" si="9"/>
        <v>0</v>
      </c>
      <c r="L66" s="50"/>
      <c r="M66" s="7"/>
      <c r="N66" s="51">
        <f t="shared" si="10"/>
        <v>0</v>
      </c>
      <c r="O66" s="139"/>
      <c r="P66" s="137">
        <f t="shared" si="0"/>
        <v>0</v>
      </c>
    </row>
    <row r="67" spans="1:16" ht="12.75" hidden="1">
      <c r="A67" s="73" t="s">
        <v>53</v>
      </c>
      <c r="B67" s="52">
        <f>SUM(B69:B71)</f>
        <v>0</v>
      </c>
      <c r="C67" s="8">
        <f>SUM(C69:C71)</f>
        <v>0</v>
      </c>
      <c r="D67" s="8"/>
      <c r="E67" s="53">
        <f>SUM(E69:E71)</f>
        <v>0</v>
      </c>
      <c r="F67" s="52"/>
      <c r="G67" s="8"/>
      <c r="H67" s="53">
        <f>SUM(H69:H71)</f>
        <v>0</v>
      </c>
      <c r="I67" s="52"/>
      <c r="J67" s="8"/>
      <c r="K67" s="53">
        <f>SUM(K69:K71)</f>
        <v>0</v>
      </c>
      <c r="L67" s="52"/>
      <c r="M67" s="8"/>
      <c r="N67" s="53">
        <f>SUM(N69:N71)</f>
        <v>0</v>
      </c>
      <c r="O67" s="142"/>
      <c r="P67" s="65">
        <f>SUM(P69:P71)</f>
        <v>0</v>
      </c>
    </row>
    <row r="68" spans="1:16" ht="12.75" hidden="1">
      <c r="A68" s="70" t="s">
        <v>38</v>
      </c>
      <c r="B68" s="50"/>
      <c r="C68" s="7"/>
      <c r="D68" s="7"/>
      <c r="E68" s="51"/>
      <c r="F68" s="50"/>
      <c r="G68" s="7"/>
      <c r="H68" s="51"/>
      <c r="I68" s="50"/>
      <c r="J68" s="7"/>
      <c r="K68" s="51"/>
      <c r="L68" s="50"/>
      <c r="M68" s="7"/>
      <c r="N68" s="51">
        <f>K68+L68+M68</f>
        <v>0</v>
      </c>
      <c r="O68" s="139"/>
      <c r="P68" s="137"/>
    </row>
    <row r="69" spans="1:16" ht="12.75" hidden="1">
      <c r="A69" s="72" t="s">
        <v>54</v>
      </c>
      <c r="B69" s="50"/>
      <c r="C69" s="7"/>
      <c r="D69" s="7"/>
      <c r="E69" s="51">
        <f>B69+C69+D69</f>
        <v>0</v>
      </c>
      <c r="F69" s="50"/>
      <c r="G69" s="7"/>
      <c r="H69" s="51">
        <f>E69+F69+G69</f>
        <v>0</v>
      </c>
      <c r="I69" s="50"/>
      <c r="J69" s="7"/>
      <c r="K69" s="51">
        <f>H69+I69+J69</f>
        <v>0</v>
      </c>
      <c r="L69" s="50"/>
      <c r="M69" s="7"/>
      <c r="N69" s="51">
        <f>K69+L69+M69</f>
        <v>0</v>
      </c>
      <c r="O69" s="139"/>
      <c r="P69" s="137">
        <f t="shared" si="0"/>
        <v>0</v>
      </c>
    </row>
    <row r="70" spans="1:16" ht="12.75" hidden="1">
      <c r="A70" s="72" t="s">
        <v>55</v>
      </c>
      <c r="B70" s="50"/>
      <c r="C70" s="7"/>
      <c r="D70" s="7"/>
      <c r="E70" s="51">
        <f>B70+C70+D70</f>
        <v>0</v>
      </c>
      <c r="F70" s="50"/>
      <c r="G70" s="7"/>
      <c r="H70" s="51">
        <f>E70+F70+G70</f>
        <v>0</v>
      </c>
      <c r="I70" s="50"/>
      <c r="J70" s="7"/>
      <c r="K70" s="51">
        <f>H70+I70+J70</f>
        <v>0</v>
      </c>
      <c r="L70" s="50"/>
      <c r="M70" s="7"/>
      <c r="N70" s="51">
        <f>K70+L70+M70</f>
        <v>0</v>
      </c>
      <c r="O70" s="139"/>
      <c r="P70" s="137">
        <f t="shared" si="0"/>
        <v>0</v>
      </c>
    </row>
    <row r="71" spans="1:16" ht="12.75" hidden="1">
      <c r="A71" s="72" t="s">
        <v>56</v>
      </c>
      <c r="B71" s="50"/>
      <c r="C71" s="7"/>
      <c r="D71" s="7"/>
      <c r="E71" s="51">
        <f>B71+C71+D71</f>
        <v>0</v>
      </c>
      <c r="F71" s="50"/>
      <c r="G71" s="7"/>
      <c r="H71" s="51">
        <f>E71+F71+G71</f>
        <v>0</v>
      </c>
      <c r="I71" s="50"/>
      <c r="J71" s="7"/>
      <c r="K71" s="51">
        <f>H71+I71+J71</f>
        <v>0</v>
      </c>
      <c r="L71" s="50"/>
      <c r="M71" s="7"/>
      <c r="N71" s="51">
        <f>K71+L71+M71</f>
        <v>0</v>
      </c>
      <c r="O71" s="139"/>
      <c r="P71" s="137">
        <f t="shared" si="0"/>
        <v>0</v>
      </c>
    </row>
    <row r="72" spans="1:16" ht="12.75" hidden="1">
      <c r="A72" s="69" t="s">
        <v>57</v>
      </c>
      <c r="B72" s="48">
        <f>SUM(B74:B85)</f>
        <v>0</v>
      </c>
      <c r="C72" s="6">
        <f>SUM(C74:C85)</f>
        <v>0</v>
      </c>
      <c r="D72" s="6"/>
      <c r="E72" s="49">
        <f>SUM(E74:E85)</f>
        <v>0</v>
      </c>
      <c r="F72" s="48"/>
      <c r="G72" s="6"/>
      <c r="H72" s="49">
        <f>SUM(H74:H85)</f>
        <v>0</v>
      </c>
      <c r="I72" s="48"/>
      <c r="J72" s="6"/>
      <c r="K72" s="49">
        <f>SUM(K74:K85)</f>
        <v>0</v>
      </c>
      <c r="L72" s="48"/>
      <c r="M72" s="6"/>
      <c r="N72" s="49">
        <f>SUM(N74:N85)</f>
        <v>0</v>
      </c>
      <c r="O72" s="140"/>
      <c r="P72" s="116">
        <f>SUM(P74:P85)</f>
        <v>0</v>
      </c>
    </row>
    <row r="73" spans="1:16" ht="12.75" hidden="1">
      <c r="A73" s="74" t="s">
        <v>38</v>
      </c>
      <c r="B73" s="50"/>
      <c r="C73" s="7"/>
      <c r="D73" s="7"/>
      <c r="E73" s="51"/>
      <c r="F73" s="50"/>
      <c r="G73" s="7"/>
      <c r="H73" s="51"/>
      <c r="I73" s="50"/>
      <c r="J73" s="7"/>
      <c r="K73" s="51"/>
      <c r="L73" s="50"/>
      <c r="M73" s="7"/>
      <c r="N73" s="51"/>
      <c r="O73" s="139"/>
      <c r="P73" s="137"/>
    </row>
    <row r="74" spans="1:16" ht="12.75" hidden="1">
      <c r="A74" s="72" t="s">
        <v>41</v>
      </c>
      <c r="B74" s="50"/>
      <c r="C74" s="7"/>
      <c r="D74" s="7"/>
      <c r="E74" s="51">
        <f>B74+C74+D74</f>
        <v>0</v>
      </c>
      <c r="F74" s="50"/>
      <c r="G74" s="7"/>
      <c r="H74" s="51">
        <f>E74+F74+G74</f>
        <v>0</v>
      </c>
      <c r="I74" s="50"/>
      <c r="J74" s="7"/>
      <c r="K74" s="51">
        <f>H74+I74+J74</f>
        <v>0</v>
      </c>
      <c r="L74" s="50"/>
      <c r="M74" s="7"/>
      <c r="N74" s="51">
        <f>K74+L74+M74</f>
        <v>0</v>
      </c>
      <c r="O74" s="139"/>
      <c r="P74" s="137">
        <f t="shared" si="0"/>
        <v>0</v>
      </c>
    </row>
    <row r="75" spans="1:16" ht="12.75" hidden="1">
      <c r="A75" s="76" t="s">
        <v>42</v>
      </c>
      <c r="B75" s="50"/>
      <c r="C75" s="7"/>
      <c r="D75" s="7"/>
      <c r="E75" s="51">
        <f aca="true" t="shared" si="11" ref="E75:E85">B75+C75+D75</f>
        <v>0</v>
      </c>
      <c r="F75" s="50"/>
      <c r="G75" s="7"/>
      <c r="H75" s="51">
        <f aca="true" t="shared" si="12" ref="H75:H85">E75+F75+G75</f>
        <v>0</v>
      </c>
      <c r="I75" s="50"/>
      <c r="J75" s="7"/>
      <c r="K75" s="51">
        <f aca="true" t="shared" si="13" ref="K75:K85">H75+I75+J75</f>
        <v>0</v>
      </c>
      <c r="L75" s="50"/>
      <c r="M75" s="7"/>
      <c r="N75" s="51">
        <f aca="true" t="shared" si="14" ref="N75:N85">K75+L75+M75</f>
        <v>0</v>
      </c>
      <c r="O75" s="139"/>
      <c r="P75" s="137">
        <f t="shared" si="0"/>
        <v>0</v>
      </c>
    </row>
    <row r="76" spans="1:16" ht="12.75" hidden="1">
      <c r="A76" s="76" t="s">
        <v>40</v>
      </c>
      <c r="B76" s="50"/>
      <c r="C76" s="7"/>
      <c r="D76" s="7"/>
      <c r="E76" s="51">
        <f t="shared" si="11"/>
        <v>0</v>
      </c>
      <c r="F76" s="50"/>
      <c r="G76" s="7"/>
      <c r="H76" s="51">
        <f t="shared" si="12"/>
        <v>0</v>
      </c>
      <c r="I76" s="50"/>
      <c r="J76" s="7"/>
      <c r="K76" s="51">
        <f t="shared" si="13"/>
        <v>0</v>
      </c>
      <c r="L76" s="50"/>
      <c r="M76" s="7"/>
      <c r="N76" s="51">
        <f t="shared" si="14"/>
        <v>0</v>
      </c>
      <c r="O76" s="139"/>
      <c r="P76" s="137">
        <f t="shared" si="0"/>
        <v>0</v>
      </c>
    </row>
    <row r="77" spans="1:16" ht="12.75" hidden="1">
      <c r="A77" s="76" t="s">
        <v>58</v>
      </c>
      <c r="B77" s="50"/>
      <c r="C77" s="7"/>
      <c r="D77" s="7"/>
      <c r="E77" s="51">
        <f t="shared" si="11"/>
        <v>0</v>
      </c>
      <c r="F77" s="50"/>
      <c r="G77" s="7"/>
      <c r="H77" s="51">
        <f t="shared" si="12"/>
        <v>0</v>
      </c>
      <c r="I77" s="50"/>
      <c r="J77" s="7"/>
      <c r="K77" s="51">
        <f t="shared" si="13"/>
        <v>0</v>
      </c>
      <c r="L77" s="50"/>
      <c r="M77" s="7"/>
      <c r="N77" s="51">
        <f t="shared" si="14"/>
        <v>0</v>
      </c>
      <c r="O77" s="139"/>
      <c r="P77" s="137">
        <f t="shared" si="0"/>
        <v>0</v>
      </c>
    </row>
    <row r="78" spans="1:16" ht="12.75" hidden="1">
      <c r="A78" s="72" t="s">
        <v>43</v>
      </c>
      <c r="B78" s="50"/>
      <c r="C78" s="7"/>
      <c r="D78" s="7"/>
      <c r="E78" s="51">
        <f t="shared" si="11"/>
        <v>0</v>
      </c>
      <c r="F78" s="50"/>
      <c r="G78" s="7"/>
      <c r="H78" s="51">
        <f t="shared" si="12"/>
        <v>0</v>
      </c>
      <c r="I78" s="50"/>
      <c r="J78" s="7"/>
      <c r="K78" s="51">
        <f t="shared" si="13"/>
        <v>0</v>
      </c>
      <c r="L78" s="50"/>
      <c r="M78" s="7"/>
      <c r="N78" s="51">
        <f t="shared" si="14"/>
        <v>0</v>
      </c>
      <c r="O78" s="139"/>
      <c r="P78" s="137">
        <f aca="true" t="shared" si="15" ref="P78:P141">N78+O78</f>
        <v>0</v>
      </c>
    </row>
    <row r="79" spans="1:16" ht="12.75" hidden="1">
      <c r="A79" s="72" t="s">
        <v>271</v>
      </c>
      <c r="B79" s="50"/>
      <c r="C79" s="7"/>
      <c r="D79" s="7"/>
      <c r="E79" s="51">
        <f t="shared" si="11"/>
        <v>0</v>
      </c>
      <c r="F79" s="50"/>
      <c r="G79" s="7"/>
      <c r="H79" s="51">
        <f t="shared" si="12"/>
        <v>0</v>
      </c>
      <c r="I79" s="50"/>
      <c r="J79" s="7"/>
      <c r="K79" s="51">
        <f t="shared" si="13"/>
        <v>0</v>
      </c>
      <c r="L79" s="50"/>
      <c r="M79" s="7"/>
      <c r="N79" s="51">
        <f t="shared" si="14"/>
        <v>0</v>
      </c>
      <c r="O79" s="139"/>
      <c r="P79" s="137">
        <f t="shared" si="15"/>
        <v>0</v>
      </c>
    </row>
    <row r="80" spans="1:16" ht="12.75" hidden="1">
      <c r="A80" s="72" t="s">
        <v>272</v>
      </c>
      <c r="B80" s="50"/>
      <c r="C80" s="7"/>
      <c r="D80" s="7"/>
      <c r="E80" s="51">
        <f t="shared" si="11"/>
        <v>0</v>
      </c>
      <c r="F80" s="50"/>
      <c r="G80" s="7"/>
      <c r="H80" s="51">
        <f t="shared" si="12"/>
        <v>0</v>
      </c>
      <c r="I80" s="50"/>
      <c r="J80" s="7"/>
      <c r="K80" s="51">
        <f t="shared" si="13"/>
        <v>0</v>
      </c>
      <c r="L80" s="50"/>
      <c r="M80" s="7"/>
      <c r="N80" s="51">
        <f t="shared" si="14"/>
        <v>0</v>
      </c>
      <c r="O80" s="139"/>
      <c r="P80" s="137">
        <f t="shared" si="15"/>
        <v>0</v>
      </c>
    </row>
    <row r="81" spans="1:16" ht="12.75" hidden="1">
      <c r="A81" s="72" t="s">
        <v>59</v>
      </c>
      <c r="B81" s="50"/>
      <c r="C81" s="7"/>
      <c r="D81" s="7"/>
      <c r="E81" s="51">
        <f t="shared" si="11"/>
        <v>0</v>
      </c>
      <c r="F81" s="50"/>
      <c r="G81" s="7"/>
      <c r="H81" s="51">
        <f t="shared" si="12"/>
        <v>0</v>
      </c>
      <c r="I81" s="50"/>
      <c r="J81" s="7"/>
      <c r="K81" s="51">
        <f t="shared" si="13"/>
        <v>0</v>
      </c>
      <c r="L81" s="50"/>
      <c r="M81" s="7"/>
      <c r="N81" s="51">
        <f t="shared" si="14"/>
        <v>0</v>
      </c>
      <c r="O81" s="139"/>
      <c r="P81" s="137">
        <f t="shared" si="15"/>
        <v>0</v>
      </c>
    </row>
    <row r="82" spans="1:16" ht="12.75" hidden="1">
      <c r="A82" s="72" t="s">
        <v>60</v>
      </c>
      <c r="B82" s="50"/>
      <c r="C82" s="7"/>
      <c r="D82" s="7"/>
      <c r="E82" s="51">
        <f t="shared" si="11"/>
        <v>0</v>
      </c>
      <c r="F82" s="50"/>
      <c r="G82" s="7"/>
      <c r="H82" s="51">
        <f t="shared" si="12"/>
        <v>0</v>
      </c>
      <c r="I82" s="50"/>
      <c r="J82" s="7"/>
      <c r="K82" s="51">
        <f t="shared" si="13"/>
        <v>0</v>
      </c>
      <c r="L82" s="50"/>
      <c r="M82" s="7"/>
      <c r="N82" s="51">
        <f t="shared" si="14"/>
        <v>0</v>
      </c>
      <c r="O82" s="139"/>
      <c r="P82" s="137">
        <f t="shared" si="15"/>
        <v>0</v>
      </c>
    </row>
    <row r="83" spans="1:16" ht="12.75" hidden="1">
      <c r="A83" s="72" t="s">
        <v>61</v>
      </c>
      <c r="B83" s="50"/>
      <c r="C83" s="7"/>
      <c r="D83" s="7"/>
      <c r="E83" s="51">
        <f t="shared" si="11"/>
        <v>0</v>
      </c>
      <c r="F83" s="50"/>
      <c r="G83" s="7"/>
      <c r="H83" s="51">
        <f t="shared" si="12"/>
        <v>0</v>
      </c>
      <c r="I83" s="50"/>
      <c r="J83" s="7"/>
      <c r="K83" s="51">
        <f t="shared" si="13"/>
        <v>0</v>
      </c>
      <c r="L83" s="50"/>
      <c r="M83" s="7"/>
      <c r="N83" s="51">
        <f t="shared" si="14"/>
        <v>0</v>
      </c>
      <c r="O83" s="139"/>
      <c r="P83" s="137">
        <f t="shared" si="15"/>
        <v>0</v>
      </c>
    </row>
    <row r="84" spans="1:16" ht="12.75" hidden="1">
      <c r="A84" s="72" t="s">
        <v>47</v>
      </c>
      <c r="B84" s="50"/>
      <c r="C84" s="7"/>
      <c r="D84" s="7"/>
      <c r="E84" s="51">
        <f t="shared" si="11"/>
        <v>0</v>
      </c>
      <c r="F84" s="50"/>
      <c r="G84" s="7"/>
      <c r="H84" s="51">
        <f t="shared" si="12"/>
        <v>0</v>
      </c>
      <c r="I84" s="50"/>
      <c r="J84" s="7"/>
      <c r="K84" s="51">
        <f t="shared" si="13"/>
        <v>0</v>
      </c>
      <c r="L84" s="50"/>
      <c r="M84" s="7"/>
      <c r="N84" s="51">
        <f t="shared" si="14"/>
        <v>0</v>
      </c>
      <c r="O84" s="154"/>
      <c r="P84" s="137">
        <f t="shared" si="15"/>
        <v>0</v>
      </c>
    </row>
    <row r="85" spans="1:16" ht="12.75" hidden="1">
      <c r="A85" s="72" t="s">
        <v>62</v>
      </c>
      <c r="B85" s="50"/>
      <c r="C85" s="7"/>
      <c r="D85" s="7"/>
      <c r="E85" s="51">
        <f t="shared" si="11"/>
        <v>0</v>
      </c>
      <c r="F85" s="50"/>
      <c r="G85" s="7"/>
      <c r="H85" s="51">
        <f t="shared" si="12"/>
        <v>0</v>
      </c>
      <c r="I85" s="50"/>
      <c r="J85" s="7"/>
      <c r="K85" s="51">
        <f t="shared" si="13"/>
        <v>0</v>
      </c>
      <c r="L85" s="50"/>
      <c r="M85" s="7"/>
      <c r="N85" s="51">
        <f t="shared" si="14"/>
        <v>0</v>
      </c>
      <c r="O85" s="139"/>
      <c r="P85" s="137">
        <f t="shared" si="15"/>
        <v>0</v>
      </c>
    </row>
    <row r="86" spans="1:16" ht="12.75" hidden="1">
      <c r="A86" s="73" t="s">
        <v>63</v>
      </c>
      <c r="B86" s="52">
        <f>SUM(B88:B90)</f>
        <v>0</v>
      </c>
      <c r="C86" s="8"/>
      <c r="D86" s="8"/>
      <c r="E86" s="53">
        <f>SUM(E88:E90)</f>
        <v>0</v>
      </c>
      <c r="F86" s="52"/>
      <c r="G86" s="8"/>
      <c r="H86" s="53">
        <f>SUM(H88:H90)</f>
        <v>0</v>
      </c>
      <c r="I86" s="52"/>
      <c r="J86" s="8"/>
      <c r="K86" s="53">
        <f>SUM(K88:K90)</f>
        <v>0</v>
      </c>
      <c r="L86" s="52"/>
      <c r="M86" s="8"/>
      <c r="N86" s="53">
        <f>SUM(N88:N90)</f>
        <v>0</v>
      </c>
      <c r="O86" s="142"/>
      <c r="P86" s="65">
        <f>SUM(P88:P90)</f>
        <v>0</v>
      </c>
    </row>
    <row r="87" spans="1:16" ht="12.75" hidden="1">
      <c r="A87" s="70" t="s">
        <v>38</v>
      </c>
      <c r="B87" s="50"/>
      <c r="C87" s="7"/>
      <c r="D87" s="7"/>
      <c r="E87" s="51"/>
      <c r="F87" s="50"/>
      <c r="G87" s="7"/>
      <c r="H87" s="51"/>
      <c r="I87" s="50"/>
      <c r="J87" s="7"/>
      <c r="K87" s="51"/>
      <c r="L87" s="50"/>
      <c r="M87" s="7"/>
      <c r="N87" s="51"/>
      <c r="O87" s="139"/>
      <c r="P87" s="137"/>
    </row>
    <row r="88" spans="1:16" ht="12.75" hidden="1">
      <c r="A88" s="72" t="s">
        <v>64</v>
      </c>
      <c r="B88" s="50"/>
      <c r="C88" s="7"/>
      <c r="D88" s="7"/>
      <c r="E88" s="51">
        <f>B88+C88+D88</f>
        <v>0</v>
      </c>
      <c r="F88" s="50"/>
      <c r="G88" s="7"/>
      <c r="H88" s="51">
        <f>E88+F88+G88</f>
        <v>0</v>
      </c>
      <c r="I88" s="50"/>
      <c r="J88" s="7"/>
      <c r="K88" s="51">
        <f>H88+I88+J88</f>
        <v>0</v>
      </c>
      <c r="L88" s="50"/>
      <c r="M88" s="7"/>
      <c r="N88" s="51">
        <f>K88+L88+M88</f>
        <v>0</v>
      </c>
      <c r="O88" s="139"/>
      <c r="P88" s="137">
        <f t="shared" si="15"/>
        <v>0</v>
      </c>
    </row>
    <row r="89" spans="1:16" ht="12.75" hidden="1">
      <c r="A89" s="72" t="s">
        <v>35</v>
      </c>
      <c r="B89" s="50"/>
      <c r="C89" s="7"/>
      <c r="D89" s="7"/>
      <c r="E89" s="51">
        <f>B89+C89+D89</f>
        <v>0</v>
      </c>
      <c r="F89" s="50"/>
      <c r="G89" s="7"/>
      <c r="H89" s="51">
        <f>E89+F89+G89</f>
        <v>0</v>
      </c>
      <c r="I89" s="50"/>
      <c r="J89" s="7"/>
      <c r="K89" s="51">
        <f>H89+I89+J89</f>
        <v>0</v>
      </c>
      <c r="L89" s="50"/>
      <c r="M89" s="7"/>
      <c r="N89" s="51">
        <f>K89+L89+M89</f>
        <v>0</v>
      </c>
      <c r="O89" s="139"/>
      <c r="P89" s="137">
        <f t="shared" si="15"/>
        <v>0</v>
      </c>
    </row>
    <row r="90" spans="1:16" ht="12.75" hidden="1">
      <c r="A90" s="72" t="s">
        <v>55</v>
      </c>
      <c r="B90" s="50"/>
      <c r="C90" s="7"/>
      <c r="D90" s="7"/>
      <c r="E90" s="51">
        <f>B90+C90+D90</f>
        <v>0</v>
      </c>
      <c r="F90" s="50"/>
      <c r="G90" s="7"/>
      <c r="H90" s="51">
        <f>E90+F90+G90</f>
        <v>0</v>
      </c>
      <c r="I90" s="50"/>
      <c r="J90" s="7"/>
      <c r="K90" s="51">
        <f>H90+I90+J90</f>
        <v>0</v>
      </c>
      <c r="L90" s="50"/>
      <c r="M90" s="7"/>
      <c r="N90" s="51">
        <f>K90+L90+M90</f>
        <v>0</v>
      </c>
      <c r="O90" s="139"/>
      <c r="P90" s="137">
        <f t="shared" si="15"/>
        <v>0</v>
      </c>
    </row>
    <row r="91" spans="1:16" ht="12.75" hidden="1">
      <c r="A91" s="73" t="s">
        <v>65</v>
      </c>
      <c r="B91" s="52"/>
      <c r="C91" s="8"/>
      <c r="D91" s="8"/>
      <c r="E91" s="53">
        <f>B91+C91+D91</f>
        <v>0</v>
      </c>
      <c r="F91" s="52"/>
      <c r="G91" s="8"/>
      <c r="H91" s="53">
        <f>E91+F91+G91</f>
        <v>0</v>
      </c>
      <c r="I91" s="52"/>
      <c r="J91" s="8"/>
      <c r="K91" s="53">
        <f>H91+I91+J91</f>
        <v>0</v>
      </c>
      <c r="L91" s="52"/>
      <c r="M91" s="8"/>
      <c r="N91" s="53">
        <f>K91+L91+M91</f>
        <v>0</v>
      </c>
      <c r="O91" s="139"/>
      <c r="P91" s="136">
        <f t="shared" si="15"/>
        <v>0</v>
      </c>
    </row>
    <row r="92" spans="1:16" ht="16.5" thickBot="1">
      <c r="A92" s="77" t="s">
        <v>66</v>
      </c>
      <c r="B92" s="56">
        <f>B11+B14+B46+B91+B72+B40+B86</f>
        <v>3334394.5</v>
      </c>
      <c r="C92" s="11">
        <f>C11+C14+C46+C91+C72+C40</f>
        <v>0</v>
      </c>
      <c r="D92" s="11"/>
      <c r="E92" s="57">
        <f>E11+E14+E46+E91+E72+E40</f>
        <v>3334394.5</v>
      </c>
      <c r="F92" s="56"/>
      <c r="G92" s="11"/>
      <c r="H92" s="57">
        <f>H11+H14+H46+H91+H72+H40+H86</f>
        <v>3334394.5</v>
      </c>
      <c r="I92" s="56"/>
      <c r="J92" s="11"/>
      <c r="K92" s="57">
        <f aca="true" t="shared" si="16" ref="K92:P92">K11+K14+K46+K91+K72+K40+K86</f>
        <v>3334394.5</v>
      </c>
      <c r="L92" s="56"/>
      <c r="M92" s="11"/>
      <c r="N92" s="57">
        <f t="shared" si="16"/>
        <v>3334394.5</v>
      </c>
      <c r="O92" s="143"/>
      <c r="P92" s="129">
        <f t="shared" si="16"/>
        <v>3334394.5</v>
      </c>
    </row>
    <row r="93" spans="1:16" ht="12.75">
      <c r="A93" s="69" t="s">
        <v>67</v>
      </c>
      <c r="B93" s="48"/>
      <c r="C93" s="7"/>
      <c r="D93" s="7"/>
      <c r="E93" s="51"/>
      <c r="F93" s="50"/>
      <c r="G93" s="7"/>
      <c r="H93" s="51"/>
      <c r="I93" s="50"/>
      <c r="J93" s="7"/>
      <c r="K93" s="51"/>
      <c r="L93" s="50"/>
      <c r="M93" s="7"/>
      <c r="N93" s="51"/>
      <c r="O93" s="139"/>
      <c r="P93" s="137"/>
    </row>
    <row r="94" spans="1:16" ht="12.75">
      <c r="A94" s="69" t="s">
        <v>68</v>
      </c>
      <c r="B94" s="48">
        <f>B95+B105</f>
        <v>38874</v>
      </c>
      <c r="C94" s="6">
        <f>C95+C105</f>
        <v>0</v>
      </c>
      <c r="D94" s="6"/>
      <c r="E94" s="49">
        <f>E95+E105</f>
        <v>38874</v>
      </c>
      <c r="F94" s="48"/>
      <c r="G94" s="6"/>
      <c r="H94" s="49">
        <f>H95+H105</f>
        <v>38874</v>
      </c>
      <c r="I94" s="48"/>
      <c r="J94" s="6"/>
      <c r="K94" s="49">
        <f>K95+K105</f>
        <v>38874</v>
      </c>
      <c r="L94" s="48"/>
      <c r="M94" s="6"/>
      <c r="N94" s="49">
        <f>N95+N105</f>
        <v>38874</v>
      </c>
      <c r="O94" s="140"/>
      <c r="P94" s="116">
        <f>P95+P105</f>
        <v>38874</v>
      </c>
    </row>
    <row r="95" spans="1:16" ht="12.75">
      <c r="A95" s="78" t="s">
        <v>69</v>
      </c>
      <c r="B95" s="58">
        <f aca="true" t="shared" si="17" ref="B95:N95">SUM(B97:B104)</f>
        <v>38874</v>
      </c>
      <c r="C95" s="12">
        <f t="shared" si="17"/>
        <v>0</v>
      </c>
      <c r="D95" s="12"/>
      <c r="E95" s="59">
        <f t="shared" si="17"/>
        <v>38874</v>
      </c>
      <c r="F95" s="58"/>
      <c r="G95" s="12"/>
      <c r="H95" s="59">
        <f t="shared" si="17"/>
        <v>38874</v>
      </c>
      <c r="I95" s="58"/>
      <c r="J95" s="12"/>
      <c r="K95" s="59">
        <f t="shared" si="17"/>
        <v>38874</v>
      </c>
      <c r="L95" s="58"/>
      <c r="M95" s="12"/>
      <c r="N95" s="59">
        <f t="shared" si="17"/>
        <v>38874</v>
      </c>
      <c r="O95" s="144"/>
      <c r="P95" s="117">
        <f>SUM(P97:P104)</f>
        <v>38874</v>
      </c>
    </row>
    <row r="96" spans="1:16" ht="10.5" customHeight="1">
      <c r="A96" s="74" t="s">
        <v>38</v>
      </c>
      <c r="B96" s="50"/>
      <c r="C96" s="7"/>
      <c r="D96" s="7"/>
      <c r="E96" s="51"/>
      <c r="F96" s="50"/>
      <c r="G96" s="7"/>
      <c r="H96" s="51"/>
      <c r="I96" s="50"/>
      <c r="J96" s="7"/>
      <c r="K96" s="51"/>
      <c r="L96" s="50"/>
      <c r="M96" s="7"/>
      <c r="N96" s="51"/>
      <c r="O96" s="139"/>
      <c r="P96" s="137"/>
    </row>
    <row r="97" spans="1:16" ht="12.75">
      <c r="A97" s="72" t="s">
        <v>205</v>
      </c>
      <c r="B97" s="50">
        <v>17328</v>
      </c>
      <c r="C97" s="7"/>
      <c r="D97" s="7"/>
      <c r="E97" s="51">
        <f>B97+C97</f>
        <v>17328</v>
      </c>
      <c r="F97" s="50"/>
      <c r="G97" s="7"/>
      <c r="H97" s="51">
        <f aca="true" t="shared" si="18" ref="H97:H104">E97+F97+G97</f>
        <v>17328</v>
      </c>
      <c r="I97" s="50"/>
      <c r="J97" s="7"/>
      <c r="K97" s="51">
        <f aca="true" t="shared" si="19" ref="K97:K104">H97+I97+J97</f>
        <v>17328</v>
      </c>
      <c r="L97" s="50"/>
      <c r="M97" s="7"/>
      <c r="N97" s="51">
        <f aca="true" t="shared" si="20" ref="N97:N104">K97+L97+M97</f>
        <v>17328</v>
      </c>
      <c r="O97" s="139"/>
      <c r="P97" s="137">
        <f t="shared" si="15"/>
        <v>17328</v>
      </c>
    </row>
    <row r="98" spans="1:16" ht="12.75">
      <c r="A98" s="72" t="s">
        <v>70</v>
      </c>
      <c r="B98" s="50">
        <v>4446</v>
      </c>
      <c r="C98" s="7"/>
      <c r="D98" s="7"/>
      <c r="E98" s="51">
        <f>B98+C98</f>
        <v>4446</v>
      </c>
      <c r="F98" s="50"/>
      <c r="G98" s="7"/>
      <c r="H98" s="51">
        <f t="shared" si="18"/>
        <v>4446</v>
      </c>
      <c r="I98" s="50"/>
      <c r="J98" s="7"/>
      <c r="K98" s="51">
        <f t="shared" si="19"/>
        <v>4446</v>
      </c>
      <c r="L98" s="50"/>
      <c r="M98" s="7"/>
      <c r="N98" s="51">
        <f t="shared" si="20"/>
        <v>4446</v>
      </c>
      <c r="O98" s="139"/>
      <c r="P98" s="137">
        <f t="shared" si="15"/>
        <v>4446</v>
      </c>
    </row>
    <row r="99" spans="1:16" ht="12.75">
      <c r="A99" s="72" t="s">
        <v>71</v>
      </c>
      <c r="B99" s="50">
        <v>1300</v>
      </c>
      <c r="C99" s="7"/>
      <c r="D99" s="7"/>
      <c r="E99" s="51">
        <f>B99+C99+D99</f>
        <v>1300</v>
      </c>
      <c r="F99" s="50"/>
      <c r="G99" s="7"/>
      <c r="H99" s="51">
        <f t="shared" si="18"/>
        <v>1300</v>
      </c>
      <c r="I99" s="50"/>
      <c r="J99" s="7"/>
      <c r="K99" s="51">
        <f t="shared" si="19"/>
        <v>1300</v>
      </c>
      <c r="L99" s="50"/>
      <c r="M99" s="7"/>
      <c r="N99" s="51">
        <f t="shared" si="20"/>
        <v>1300</v>
      </c>
      <c r="O99" s="139"/>
      <c r="P99" s="137">
        <f t="shared" si="15"/>
        <v>1300</v>
      </c>
    </row>
    <row r="100" spans="1:16" ht="12.75" hidden="1">
      <c r="A100" s="72" t="s">
        <v>281</v>
      </c>
      <c r="B100" s="50"/>
      <c r="C100" s="7"/>
      <c r="D100" s="7"/>
      <c r="E100" s="51">
        <f>B100+C100+D100</f>
        <v>0</v>
      </c>
      <c r="F100" s="50"/>
      <c r="G100" s="7"/>
      <c r="H100" s="51">
        <f t="shared" si="18"/>
        <v>0</v>
      </c>
      <c r="I100" s="50"/>
      <c r="J100" s="7"/>
      <c r="K100" s="51">
        <f t="shared" si="19"/>
        <v>0</v>
      </c>
      <c r="L100" s="50"/>
      <c r="M100" s="7"/>
      <c r="N100" s="51">
        <f t="shared" si="20"/>
        <v>0</v>
      </c>
      <c r="O100" s="139"/>
      <c r="P100" s="137">
        <f t="shared" si="15"/>
        <v>0</v>
      </c>
    </row>
    <row r="101" spans="1:16" ht="12.75" hidden="1">
      <c r="A101" s="72" t="s">
        <v>282</v>
      </c>
      <c r="B101" s="50"/>
      <c r="C101" s="7"/>
      <c r="D101" s="7"/>
      <c r="E101" s="51">
        <f>B101+C101+D101</f>
        <v>0</v>
      </c>
      <c r="F101" s="50"/>
      <c r="G101" s="7"/>
      <c r="H101" s="51">
        <f t="shared" si="18"/>
        <v>0</v>
      </c>
      <c r="I101" s="50"/>
      <c r="J101" s="7"/>
      <c r="K101" s="51">
        <f t="shared" si="19"/>
        <v>0</v>
      </c>
      <c r="L101" s="50"/>
      <c r="M101" s="7"/>
      <c r="N101" s="51">
        <f t="shared" si="20"/>
        <v>0</v>
      </c>
      <c r="O101" s="139"/>
      <c r="P101" s="137">
        <f t="shared" si="15"/>
        <v>0</v>
      </c>
    </row>
    <row r="102" spans="1:16" ht="12.75">
      <c r="A102" s="72" t="s">
        <v>72</v>
      </c>
      <c r="B102" s="50">
        <v>7700</v>
      </c>
      <c r="C102" s="7"/>
      <c r="D102" s="7"/>
      <c r="E102" s="51">
        <f>B102+C102+D102</f>
        <v>7700</v>
      </c>
      <c r="F102" s="50"/>
      <c r="G102" s="7"/>
      <c r="H102" s="51">
        <f t="shared" si="18"/>
        <v>7700</v>
      </c>
      <c r="I102" s="50"/>
      <c r="J102" s="7"/>
      <c r="K102" s="51">
        <f t="shared" si="19"/>
        <v>7700</v>
      </c>
      <c r="L102" s="50"/>
      <c r="M102" s="7"/>
      <c r="N102" s="51">
        <f t="shared" si="20"/>
        <v>7700</v>
      </c>
      <c r="O102" s="139"/>
      <c r="P102" s="137">
        <f t="shared" si="15"/>
        <v>7700</v>
      </c>
    </row>
    <row r="103" spans="1:16" ht="12.75">
      <c r="A103" s="72" t="s">
        <v>73</v>
      </c>
      <c r="B103" s="50">
        <v>500</v>
      </c>
      <c r="C103" s="7"/>
      <c r="D103" s="7"/>
      <c r="E103" s="51">
        <f>SUM(B103:D103)</f>
        <v>500</v>
      </c>
      <c r="F103" s="50"/>
      <c r="G103" s="7"/>
      <c r="H103" s="51">
        <f t="shared" si="18"/>
        <v>500</v>
      </c>
      <c r="I103" s="50"/>
      <c r="J103" s="7"/>
      <c r="K103" s="51">
        <f t="shared" si="19"/>
        <v>500</v>
      </c>
      <c r="L103" s="50"/>
      <c r="M103" s="7"/>
      <c r="N103" s="51">
        <f t="shared" si="20"/>
        <v>500</v>
      </c>
      <c r="O103" s="139"/>
      <c r="P103" s="137">
        <f t="shared" si="15"/>
        <v>500</v>
      </c>
    </row>
    <row r="104" spans="1:16" ht="12.75">
      <c r="A104" s="75" t="s">
        <v>74</v>
      </c>
      <c r="B104" s="54">
        <v>7600</v>
      </c>
      <c r="C104" s="10"/>
      <c r="D104" s="10"/>
      <c r="E104" s="55">
        <f>SUM(B104:D104)</f>
        <v>7600</v>
      </c>
      <c r="F104" s="50"/>
      <c r="G104" s="7"/>
      <c r="H104" s="51">
        <f t="shared" si="18"/>
        <v>7600</v>
      </c>
      <c r="I104" s="50"/>
      <c r="J104" s="7"/>
      <c r="K104" s="51">
        <f t="shared" si="19"/>
        <v>7600</v>
      </c>
      <c r="L104" s="50"/>
      <c r="M104" s="7"/>
      <c r="N104" s="51">
        <f t="shared" si="20"/>
        <v>7600</v>
      </c>
      <c r="O104" s="139"/>
      <c r="P104" s="137">
        <f t="shared" si="15"/>
        <v>7600</v>
      </c>
    </row>
    <row r="105" spans="1:16" ht="12.75" hidden="1">
      <c r="A105" s="79" t="s">
        <v>75</v>
      </c>
      <c r="B105" s="60">
        <f>SUM(B107:B109)</f>
        <v>0</v>
      </c>
      <c r="C105" s="13">
        <f>SUM(C107:C109)</f>
        <v>0</v>
      </c>
      <c r="D105" s="13"/>
      <c r="E105" s="61">
        <f>SUM(E107:E109)</f>
        <v>0</v>
      </c>
      <c r="F105" s="60"/>
      <c r="G105" s="13"/>
      <c r="H105" s="61">
        <f>SUM(H107:H109)</f>
        <v>0</v>
      </c>
      <c r="I105" s="60"/>
      <c r="J105" s="13"/>
      <c r="K105" s="61">
        <f>SUM(K107:K109)</f>
        <v>0</v>
      </c>
      <c r="L105" s="60"/>
      <c r="M105" s="13"/>
      <c r="N105" s="61">
        <f>SUM(N107:N109)</f>
        <v>0</v>
      </c>
      <c r="O105" s="145"/>
      <c r="P105" s="130">
        <f>SUM(P107:P109)</f>
        <v>0</v>
      </c>
    </row>
    <row r="106" spans="1:16" ht="11.25" customHeight="1" hidden="1">
      <c r="A106" s="70" t="s">
        <v>38</v>
      </c>
      <c r="B106" s="52"/>
      <c r="C106" s="8"/>
      <c r="D106" s="8"/>
      <c r="E106" s="53"/>
      <c r="F106" s="52"/>
      <c r="G106" s="8"/>
      <c r="H106" s="53"/>
      <c r="I106" s="52"/>
      <c r="J106" s="8"/>
      <c r="K106" s="53"/>
      <c r="L106" s="52"/>
      <c r="M106" s="8"/>
      <c r="N106" s="53"/>
      <c r="O106" s="139"/>
      <c r="P106" s="137"/>
    </row>
    <row r="107" spans="1:16" ht="12.75" hidden="1">
      <c r="A107" s="72" t="s">
        <v>283</v>
      </c>
      <c r="B107" s="50"/>
      <c r="C107" s="7"/>
      <c r="D107" s="7"/>
      <c r="E107" s="51">
        <f>B107+C107</f>
        <v>0</v>
      </c>
      <c r="F107" s="50"/>
      <c r="G107" s="7"/>
      <c r="H107" s="51">
        <f>E107+F107+G107</f>
        <v>0</v>
      </c>
      <c r="I107" s="50"/>
      <c r="J107" s="7"/>
      <c r="K107" s="51">
        <f>H107+I107+J107</f>
        <v>0</v>
      </c>
      <c r="L107" s="50"/>
      <c r="M107" s="7"/>
      <c r="N107" s="51">
        <f>K107+L107+M107</f>
        <v>0</v>
      </c>
      <c r="O107" s="139"/>
      <c r="P107" s="137">
        <f t="shared" si="15"/>
        <v>0</v>
      </c>
    </row>
    <row r="108" spans="1:16" ht="12.75" hidden="1">
      <c r="A108" s="75" t="s">
        <v>74</v>
      </c>
      <c r="B108" s="54"/>
      <c r="C108" s="10"/>
      <c r="D108" s="10"/>
      <c r="E108" s="55">
        <f>B108+C108</f>
        <v>0</v>
      </c>
      <c r="F108" s="54"/>
      <c r="G108" s="10"/>
      <c r="H108" s="55">
        <f>E108+F108+G108</f>
        <v>0</v>
      </c>
      <c r="I108" s="54"/>
      <c r="J108" s="10"/>
      <c r="K108" s="55">
        <f>H108+I108+J108</f>
        <v>0</v>
      </c>
      <c r="L108" s="54"/>
      <c r="M108" s="10"/>
      <c r="N108" s="55">
        <f>K108+L108+M108</f>
        <v>0</v>
      </c>
      <c r="O108" s="152"/>
      <c r="P108" s="153">
        <f t="shared" si="15"/>
        <v>0</v>
      </c>
    </row>
    <row r="109" spans="1:16" ht="12.75" hidden="1">
      <c r="A109" s="75" t="s">
        <v>76</v>
      </c>
      <c r="B109" s="54"/>
      <c r="C109" s="10"/>
      <c r="D109" s="10"/>
      <c r="E109" s="55">
        <f>SUM(B109:D109)</f>
        <v>0</v>
      </c>
      <c r="F109" s="54"/>
      <c r="G109" s="10"/>
      <c r="H109" s="55">
        <f>E109+F109+G109</f>
        <v>0</v>
      </c>
      <c r="I109" s="54"/>
      <c r="J109" s="10"/>
      <c r="K109" s="55">
        <f>H109+I109+J109</f>
        <v>0</v>
      </c>
      <c r="L109" s="54"/>
      <c r="M109" s="10"/>
      <c r="N109" s="55">
        <f>K109+L109+M109</f>
        <v>0</v>
      </c>
      <c r="O109" s="139"/>
      <c r="P109" s="137">
        <f t="shared" si="15"/>
        <v>0</v>
      </c>
    </row>
    <row r="110" spans="1:16" ht="12.75">
      <c r="A110" s="69" t="s">
        <v>77</v>
      </c>
      <c r="B110" s="48">
        <f>B111+B131</f>
        <v>288001.2</v>
      </c>
      <c r="C110" s="6">
        <f>C111+C131</f>
        <v>0</v>
      </c>
      <c r="D110" s="6"/>
      <c r="E110" s="49">
        <f>E111+E131</f>
        <v>288001.2</v>
      </c>
      <c r="F110" s="48"/>
      <c r="G110" s="6"/>
      <c r="H110" s="49">
        <f>H111+H131</f>
        <v>288001.2</v>
      </c>
      <c r="I110" s="48"/>
      <c r="J110" s="6"/>
      <c r="K110" s="49">
        <f>K111+K131</f>
        <v>288001.2</v>
      </c>
      <c r="L110" s="48"/>
      <c r="M110" s="6"/>
      <c r="N110" s="49">
        <f>N111+N131</f>
        <v>288001.2</v>
      </c>
      <c r="O110" s="140"/>
      <c r="P110" s="116">
        <f>P111+P131</f>
        <v>288001.2</v>
      </c>
    </row>
    <row r="111" spans="1:16" ht="12.75">
      <c r="A111" s="78" t="s">
        <v>69</v>
      </c>
      <c r="B111" s="58">
        <f>SUM(B113:B130)</f>
        <v>288001.2</v>
      </c>
      <c r="C111" s="12">
        <f>SUM(C113:C130)</f>
        <v>0</v>
      </c>
      <c r="D111" s="12"/>
      <c r="E111" s="59">
        <f>SUM(E113:E130)</f>
        <v>288001.2</v>
      </c>
      <c r="F111" s="58"/>
      <c r="G111" s="12"/>
      <c r="H111" s="59">
        <f>SUM(H113:H130)</f>
        <v>288001.2</v>
      </c>
      <c r="I111" s="58"/>
      <c r="J111" s="12"/>
      <c r="K111" s="59">
        <f>SUM(K113:K130)</f>
        <v>288001.2</v>
      </c>
      <c r="L111" s="58"/>
      <c r="M111" s="12"/>
      <c r="N111" s="59">
        <f>SUM(N113:N130)</f>
        <v>288001.2</v>
      </c>
      <c r="O111" s="144"/>
      <c r="P111" s="117">
        <f>SUM(P113:P130)</f>
        <v>288001.2</v>
      </c>
    </row>
    <row r="112" spans="1:16" ht="12.75">
      <c r="A112" s="74" t="s">
        <v>38</v>
      </c>
      <c r="B112" s="50"/>
      <c r="C112" s="7"/>
      <c r="D112" s="7"/>
      <c r="E112" s="51"/>
      <c r="F112" s="50"/>
      <c r="G112" s="7"/>
      <c r="H112" s="51"/>
      <c r="I112" s="50"/>
      <c r="J112" s="7"/>
      <c r="K112" s="51"/>
      <c r="L112" s="50"/>
      <c r="M112" s="7"/>
      <c r="N112" s="51"/>
      <c r="O112" s="139"/>
      <c r="P112" s="137"/>
    </row>
    <row r="113" spans="1:16" ht="12.75">
      <c r="A113" s="81" t="s">
        <v>206</v>
      </c>
      <c r="B113" s="50">
        <v>133151.3</v>
      </c>
      <c r="C113" s="7"/>
      <c r="D113" s="7"/>
      <c r="E113" s="51">
        <f>B113+C113+D113</f>
        <v>133151.3</v>
      </c>
      <c r="F113" s="50"/>
      <c r="G113" s="7"/>
      <c r="H113" s="51">
        <f>E113+F113+G113</f>
        <v>133151.3</v>
      </c>
      <c r="I113" s="50"/>
      <c r="J113" s="7"/>
      <c r="K113" s="51">
        <f>H113+I113+J113</f>
        <v>133151.3</v>
      </c>
      <c r="L113" s="50"/>
      <c r="M113" s="7"/>
      <c r="N113" s="51">
        <f>K113+L113+M113</f>
        <v>133151.3</v>
      </c>
      <c r="O113" s="139"/>
      <c r="P113" s="137">
        <f t="shared" si="15"/>
        <v>133151.3</v>
      </c>
    </row>
    <row r="114" spans="1:16" ht="12.75">
      <c r="A114" s="72" t="s">
        <v>70</v>
      </c>
      <c r="B114" s="50">
        <v>44406.7</v>
      </c>
      <c r="C114" s="7"/>
      <c r="D114" s="7"/>
      <c r="E114" s="51">
        <f aca="true" t="shared" si="21" ref="E114:E130">B114+C114+D114</f>
        <v>44406.7</v>
      </c>
      <c r="F114" s="50"/>
      <c r="G114" s="7"/>
      <c r="H114" s="51">
        <f aca="true" t="shared" si="22" ref="H114:H130">E114+F114+G114</f>
        <v>44406.7</v>
      </c>
      <c r="I114" s="50"/>
      <c r="J114" s="7"/>
      <c r="K114" s="51">
        <f aca="true" t="shared" si="23" ref="K114:K130">H114+I114+J114</f>
        <v>44406.7</v>
      </c>
      <c r="L114" s="50"/>
      <c r="M114" s="7"/>
      <c r="N114" s="51">
        <f aca="true" t="shared" si="24" ref="N114:N130">K114+L114+M114</f>
        <v>44406.7</v>
      </c>
      <c r="O114" s="139"/>
      <c r="P114" s="137">
        <f t="shared" si="15"/>
        <v>44406.7</v>
      </c>
    </row>
    <row r="115" spans="1:16" ht="12.75">
      <c r="A115" s="72" t="s">
        <v>78</v>
      </c>
      <c r="B115" s="50">
        <v>200</v>
      </c>
      <c r="C115" s="7"/>
      <c r="D115" s="7"/>
      <c r="E115" s="51">
        <f t="shared" si="21"/>
        <v>200</v>
      </c>
      <c r="F115" s="50"/>
      <c r="G115" s="7"/>
      <c r="H115" s="51">
        <f t="shared" si="22"/>
        <v>200</v>
      </c>
      <c r="I115" s="50"/>
      <c r="J115" s="7"/>
      <c r="K115" s="51">
        <f t="shared" si="23"/>
        <v>200</v>
      </c>
      <c r="L115" s="50"/>
      <c r="M115" s="7"/>
      <c r="N115" s="51">
        <f t="shared" si="24"/>
        <v>200</v>
      </c>
      <c r="O115" s="139"/>
      <c r="P115" s="137">
        <f t="shared" si="15"/>
        <v>200</v>
      </c>
    </row>
    <row r="116" spans="1:16" ht="12.75">
      <c r="A116" s="72" t="s">
        <v>72</v>
      </c>
      <c r="B116" s="50">
        <v>39437.5</v>
      </c>
      <c r="C116" s="7"/>
      <c r="D116" s="7"/>
      <c r="E116" s="51">
        <f t="shared" si="21"/>
        <v>39437.5</v>
      </c>
      <c r="F116" s="50"/>
      <c r="G116" s="7"/>
      <c r="H116" s="51">
        <f t="shared" si="22"/>
        <v>39437.5</v>
      </c>
      <c r="I116" s="50"/>
      <c r="J116" s="7"/>
      <c r="K116" s="51">
        <f t="shared" si="23"/>
        <v>39437.5</v>
      </c>
      <c r="L116" s="50"/>
      <c r="M116" s="7"/>
      <c r="N116" s="51">
        <f t="shared" si="24"/>
        <v>39437.5</v>
      </c>
      <c r="O116" s="139"/>
      <c r="P116" s="137">
        <f t="shared" si="15"/>
        <v>39437.5</v>
      </c>
    </row>
    <row r="117" spans="1:16" ht="12.75">
      <c r="A117" s="72" t="s">
        <v>79</v>
      </c>
      <c r="B117" s="50">
        <v>152</v>
      </c>
      <c r="C117" s="7"/>
      <c r="D117" s="7"/>
      <c r="E117" s="51">
        <f t="shared" si="21"/>
        <v>152</v>
      </c>
      <c r="F117" s="50"/>
      <c r="G117" s="7"/>
      <c r="H117" s="51">
        <f t="shared" si="22"/>
        <v>152</v>
      </c>
      <c r="I117" s="50"/>
      <c r="J117" s="7"/>
      <c r="K117" s="51">
        <f t="shared" si="23"/>
        <v>152</v>
      </c>
      <c r="L117" s="50"/>
      <c r="M117" s="7"/>
      <c r="N117" s="51">
        <f t="shared" si="24"/>
        <v>152</v>
      </c>
      <c r="O117" s="139"/>
      <c r="P117" s="137">
        <f t="shared" si="15"/>
        <v>152</v>
      </c>
    </row>
    <row r="118" spans="1:16" ht="12.75" hidden="1">
      <c r="A118" s="72" t="s">
        <v>80</v>
      </c>
      <c r="B118" s="50"/>
      <c r="C118" s="7"/>
      <c r="D118" s="7"/>
      <c r="E118" s="51">
        <f t="shared" si="21"/>
        <v>0</v>
      </c>
      <c r="F118" s="50"/>
      <c r="G118" s="7"/>
      <c r="H118" s="51">
        <f t="shared" si="22"/>
        <v>0</v>
      </c>
      <c r="I118" s="50"/>
      <c r="J118" s="7"/>
      <c r="K118" s="51">
        <f t="shared" si="23"/>
        <v>0</v>
      </c>
      <c r="L118" s="50"/>
      <c r="M118" s="7"/>
      <c r="N118" s="51">
        <f t="shared" si="24"/>
        <v>0</v>
      </c>
      <c r="O118" s="139"/>
      <c r="P118" s="137">
        <f t="shared" si="15"/>
        <v>0</v>
      </c>
    </row>
    <row r="119" spans="1:16" ht="12.75">
      <c r="A119" s="72" t="s">
        <v>81</v>
      </c>
      <c r="B119" s="50">
        <v>70503.7</v>
      </c>
      <c r="C119" s="7"/>
      <c r="D119" s="7"/>
      <c r="E119" s="51">
        <f t="shared" si="21"/>
        <v>70503.7</v>
      </c>
      <c r="F119" s="50"/>
      <c r="G119" s="7"/>
      <c r="H119" s="51">
        <f t="shared" si="22"/>
        <v>70503.7</v>
      </c>
      <c r="I119" s="50"/>
      <c r="J119" s="7"/>
      <c r="K119" s="51">
        <f t="shared" si="23"/>
        <v>70503.7</v>
      </c>
      <c r="L119" s="50"/>
      <c r="M119" s="7"/>
      <c r="N119" s="51">
        <f t="shared" si="24"/>
        <v>70503.7</v>
      </c>
      <c r="O119" s="139"/>
      <c r="P119" s="137">
        <f t="shared" si="15"/>
        <v>70503.7</v>
      </c>
    </row>
    <row r="120" spans="1:16" ht="12.75">
      <c r="A120" s="75" t="s">
        <v>106</v>
      </c>
      <c r="B120" s="54">
        <v>150</v>
      </c>
      <c r="C120" s="10"/>
      <c r="D120" s="10"/>
      <c r="E120" s="55">
        <f t="shared" si="21"/>
        <v>150</v>
      </c>
      <c r="F120" s="50"/>
      <c r="G120" s="7"/>
      <c r="H120" s="51">
        <f t="shared" si="22"/>
        <v>150</v>
      </c>
      <c r="I120" s="50"/>
      <c r="J120" s="7"/>
      <c r="K120" s="51">
        <f t="shared" si="23"/>
        <v>150</v>
      </c>
      <c r="L120" s="50"/>
      <c r="M120" s="7"/>
      <c r="N120" s="51">
        <f t="shared" si="24"/>
        <v>150</v>
      </c>
      <c r="O120" s="139"/>
      <c r="P120" s="137">
        <f t="shared" si="15"/>
        <v>150</v>
      </c>
    </row>
    <row r="121" spans="1:16" ht="12.75" hidden="1">
      <c r="A121" s="72" t="s">
        <v>327</v>
      </c>
      <c r="B121" s="50"/>
      <c r="C121" s="7"/>
      <c r="D121" s="7"/>
      <c r="E121" s="51">
        <f t="shared" si="21"/>
        <v>0</v>
      </c>
      <c r="F121" s="50"/>
      <c r="G121" s="7"/>
      <c r="H121" s="51">
        <f t="shared" si="22"/>
        <v>0</v>
      </c>
      <c r="I121" s="50"/>
      <c r="J121" s="7"/>
      <c r="K121" s="51">
        <f t="shared" si="23"/>
        <v>0</v>
      </c>
      <c r="L121" s="50"/>
      <c r="M121" s="7"/>
      <c r="N121" s="51">
        <f t="shared" si="24"/>
        <v>0</v>
      </c>
      <c r="O121" s="139"/>
      <c r="P121" s="137">
        <f t="shared" si="15"/>
        <v>0</v>
      </c>
    </row>
    <row r="122" spans="1:16" ht="12.75" hidden="1">
      <c r="A122" s="72" t="s">
        <v>230</v>
      </c>
      <c r="B122" s="50"/>
      <c r="C122" s="7"/>
      <c r="D122" s="7"/>
      <c r="E122" s="51">
        <f t="shared" si="21"/>
        <v>0</v>
      </c>
      <c r="F122" s="50"/>
      <c r="G122" s="7"/>
      <c r="H122" s="51">
        <f t="shared" si="22"/>
        <v>0</v>
      </c>
      <c r="I122" s="50"/>
      <c r="J122" s="7"/>
      <c r="K122" s="51">
        <f t="shared" si="23"/>
        <v>0</v>
      </c>
      <c r="L122" s="50"/>
      <c r="M122" s="7"/>
      <c r="N122" s="51">
        <f t="shared" si="24"/>
        <v>0</v>
      </c>
      <c r="O122" s="139"/>
      <c r="P122" s="137">
        <f t="shared" si="15"/>
        <v>0</v>
      </c>
    </row>
    <row r="123" spans="1:16" ht="12.75" hidden="1">
      <c r="A123" s="81" t="s">
        <v>328</v>
      </c>
      <c r="B123" s="50"/>
      <c r="C123" s="7"/>
      <c r="D123" s="7"/>
      <c r="E123" s="51">
        <f t="shared" si="21"/>
        <v>0</v>
      </c>
      <c r="F123" s="50"/>
      <c r="G123" s="7"/>
      <c r="H123" s="51">
        <f t="shared" si="22"/>
        <v>0</v>
      </c>
      <c r="I123" s="50"/>
      <c r="J123" s="7"/>
      <c r="K123" s="51">
        <f t="shared" si="23"/>
        <v>0</v>
      </c>
      <c r="L123" s="50"/>
      <c r="M123" s="7"/>
      <c r="N123" s="51">
        <f t="shared" si="24"/>
        <v>0</v>
      </c>
      <c r="O123" s="139"/>
      <c r="P123" s="137">
        <f t="shared" si="15"/>
        <v>0</v>
      </c>
    </row>
    <row r="124" spans="1:16" ht="12.75" hidden="1">
      <c r="A124" s="81" t="s">
        <v>275</v>
      </c>
      <c r="B124" s="50"/>
      <c r="C124" s="7"/>
      <c r="D124" s="7"/>
      <c r="E124" s="51">
        <f t="shared" si="21"/>
        <v>0</v>
      </c>
      <c r="F124" s="50"/>
      <c r="G124" s="7"/>
      <c r="H124" s="51">
        <f t="shared" si="22"/>
        <v>0</v>
      </c>
      <c r="I124" s="50"/>
      <c r="J124" s="7"/>
      <c r="K124" s="51">
        <f t="shared" si="23"/>
        <v>0</v>
      </c>
      <c r="L124" s="50"/>
      <c r="M124" s="7"/>
      <c r="N124" s="51">
        <f t="shared" si="24"/>
        <v>0</v>
      </c>
      <c r="O124" s="139"/>
      <c r="P124" s="137">
        <f t="shared" si="15"/>
        <v>0</v>
      </c>
    </row>
    <row r="125" spans="1:16" ht="12.75" hidden="1">
      <c r="A125" s="72" t="s">
        <v>82</v>
      </c>
      <c r="B125" s="50"/>
      <c r="C125" s="7"/>
      <c r="D125" s="7"/>
      <c r="E125" s="51">
        <f t="shared" si="21"/>
        <v>0</v>
      </c>
      <c r="F125" s="50"/>
      <c r="G125" s="7"/>
      <c r="H125" s="51">
        <f t="shared" si="22"/>
        <v>0</v>
      </c>
      <c r="I125" s="50"/>
      <c r="J125" s="7"/>
      <c r="K125" s="51">
        <f t="shared" si="23"/>
        <v>0</v>
      </c>
      <c r="L125" s="50"/>
      <c r="M125" s="7"/>
      <c r="N125" s="51">
        <f t="shared" si="24"/>
        <v>0</v>
      </c>
      <c r="O125" s="139"/>
      <c r="P125" s="137">
        <f t="shared" si="15"/>
        <v>0</v>
      </c>
    </row>
    <row r="126" spans="1:16" ht="12.75" hidden="1">
      <c r="A126" s="72" t="s">
        <v>83</v>
      </c>
      <c r="B126" s="50"/>
      <c r="C126" s="7"/>
      <c r="D126" s="7"/>
      <c r="E126" s="51">
        <f t="shared" si="21"/>
        <v>0</v>
      </c>
      <c r="F126" s="50"/>
      <c r="G126" s="7"/>
      <c r="H126" s="51">
        <f t="shared" si="22"/>
        <v>0</v>
      </c>
      <c r="I126" s="50"/>
      <c r="J126" s="7"/>
      <c r="K126" s="51">
        <f t="shared" si="23"/>
        <v>0</v>
      </c>
      <c r="L126" s="50"/>
      <c r="M126" s="7"/>
      <c r="N126" s="51">
        <f t="shared" si="24"/>
        <v>0</v>
      </c>
      <c r="O126" s="139"/>
      <c r="P126" s="137">
        <f t="shared" si="15"/>
        <v>0</v>
      </c>
    </row>
    <row r="127" spans="1:16" ht="12.75" hidden="1">
      <c r="A127" s="72" t="s">
        <v>239</v>
      </c>
      <c r="B127" s="50"/>
      <c r="C127" s="7"/>
      <c r="D127" s="7"/>
      <c r="E127" s="51">
        <f t="shared" si="21"/>
        <v>0</v>
      </c>
      <c r="F127" s="50"/>
      <c r="G127" s="7"/>
      <c r="H127" s="51">
        <f t="shared" si="22"/>
        <v>0</v>
      </c>
      <c r="I127" s="50"/>
      <c r="J127" s="7"/>
      <c r="K127" s="51">
        <f t="shared" si="23"/>
        <v>0</v>
      </c>
      <c r="L127" s="50"/>
      <c r="M127" s="7"/>
      <c r="N127" s="51">
        <f t="shared" si="24"/>
        <v>0</v>
      </c>
      <c r="O127" s="139"/>
      <c r="P127" s="137">
        <f t="shared" si="15"/>
        <v>0</v>
      </c>
    </row>
    <row r="128" spans="1:16" ht="12.75" hidden="1">
      <c r="A128" s="72" t="s">
        <v>84</v>
      </c>
      <c r="B128" s="50"/>
      <c r="C128" s="7"/>
      <c r="D128" s="7"/>
      <c r="E128" s="51">
        <f t="shared" si="21"/>
        <v>0</v>
      </c>
      <c r="F128" s="50"/>
      <c r="G128" s="7"/>
      <c r="H128" s="51">
        <f t="shared" si="22"/>
        <v>0</v>
      </c>
      <c r="I128" s="50"/>
      <c r="J128" s="7"/>
      <c r="K128" s="51">
        <f t="shared" si="23"/>
        <v>0</v>
      </c>
      <c r="L128" s="50"/>
      <c r="M128" s="7"/>
      <c r="N128" s="51">
        <f t="shared" si="24"/>
        <v>0</v>
      </c>
      <c r="O128" s="139"/>
      <c r="P128" s="137">
        <f t="shared" si="15"/>
        <v>0</v>
      </c>
    </row>
    <row r="129" spans="1:16" ht="12.75" hidden="1">
      <c r="A129" s="72" t="s">
        <v>85</v>
      </c>
      <c r="B129" s="50"/>
      <c r="C129" s="7"/>
      <c r="D129" s="7"/>
      <c r="E129" s="51">
        <f t="shared" si="21"/>
        <v>0</v>
      </c>
      <c r="F129" s="50"/>
      <c r="G129" s="7"/>
      <c r="H129" s="51">
        <f t="shared" si="22"/>
        <v>0</v>
      </c>
      <c r="I129" s="50"/>
      <c r="J129" s="7"/>
      <c r="K129" s="51">
        <f t="shared" si="23"/>
        <v>0</v>
      </c>
      <c r="L129" s="50"/>
      <c r="M129" s="7"/>
      <c r="N129" s="51">
        <f t="shared" si="24"/>
        <v>0</v>
      </c>
      <c r="O129" s="139"/>
      <c r="P129" s="137">
        <f t="shared" si="15"/>
        <v>0</v>
      </c>
    </row>
    <row r="130" spans="1:16" ht="12.75" hidden="1">
      <c r="A130" s="72" t="s">
        <v>86</v>
      </c>
      <c r="B130" s="50"/>
      <c r="C130" s="7"/>
      <c r="D130" s="7"/>
      <c r="E130" s="51">
        <f t="shared" si="21"/>
        <v>0</v>
      </c>
      <c r="F130" s="50"/>
      <c r="G130" s="7"/>
      <c r="H130" s="51">
        <f t="shared" si="22"/>
        <v>0</v>
      </c>
      <c r="I130" s="50"/>
      <c r="J130" s="7"/>
      <c r="K130" s="51">
        <f t="shared" si="23"/>
        <v>0</v>
      </c>
      <c r="L130" s="50"/>
      <c r="M130" s="7"/>
      <c r="N130" s="51">
        <f t="shared" si="24"/>
        <v>0</v>
      </c>
      <c r="O130" s="139"/>
      <c r="P130" s="137">
        <f t="shared" si="15"/>
        <v>0</v>
      </c>
    </row>
    <row r="131" spans="1:16" ht="12.75" hidden="1">
      <c r="A131" s="78" t="s">
        <v>75</v>
      </c>
      <c r="B131" s="58">
        <f>B134+B133</f>
        <v>0</v>
      </c>
      <c r="C131" s="12">
        <f>C134+C133</f>
        <v>0</v>
      </c>
      <c r="D131" s="12"/>
      <c r="E131" s="59">
        <f>E134+E133</f>
        <v>0</v>
      </c>
      <c r="F131" s="58"/>
      <c r="G131" s="12"/>
      <c r="H131" s="59">
        <f>H134+H133</f>
        <v>0</v>
      </c>
      <c r="I131" s="58"/>
      <c r="J131" s="12"/>
      <c r="K131" s="59">
        <f aca="true" t="shared" si="25" ref="K131:P131">K134+K133</f>
        <v>0</v>
      </c>
      <c r="L131" s="58"/>
      <c r="M131" s="12"/>
      <c r="N131" s="59">
        <f t="shared" si="25"/>
        <v>0</v>
      </c>
      <c r="O131" s="144"/>
      <c r="P131" s="117">
        <f t="shared" si="25"/>
        <v>0</v>
      </c>
    </row>
    <row r="132" spans="1:16" ht="12.75" hidden="1">
      <c r="A132" s="74" t="s">
        <v>38</v>
      </c>
      <c r="B132" s="50"/>
      <c r="C132" s="7"/>
      <c r="D132" s="7"/>
      <c r="E132" s="49"/>
      <c r="F132" s="50"/>
      <c r="G132" s="7"/>
      <c r="H132" s="49"/>
      <c r="I132" s="50"/>
      <c r="J132" s="7"/>
      <c r="K132" s="49"/>
      <c r="L132" s="50"/>
      <c r="M132" s="7"/>
      <c r="N132" s="49"/>
      <c r="O132" s="139"/>
      <c r="P132" s="137"/>
    </row>
    <row r="133" spans="1:16" ht="12.75" hidden="1">
      <c r="A133" s="80" t="s">
        <v>76</v>
      </c>
      <c r="B133" s="54"/>
      <c r="C133" s="10"/>
      <c r="D133" s="10"/>
      <c r="E133" s="55">
        <f>B133+C133+D133</f>
        <v>0</v>
      </c>
      <c r="F133" s="50"/>
      <c r="G133" s="7"/>
      <c r="H133" s="51">
        <f>E133+F133+G133</f>
        <v>0</v>
      </c>
      <c r="I133" s="50"/>
      <c r="J133" s="7"/>
      <c r="K133" s="51">
        <f>H133+I133+J133</f>
        <v>0</v>
      </c>
      <c r="L133" s="50"/>
      <c r="M133" s="7"/>
      <c r="N133" s="51">
        <f>K133+L133+M133</f>
        <v>0</v>
      </c>
      <c r="O133" s="139"/>
      <c r="P133" s="137">
        <f t="shared" si="15"/>
        <v>0</v>
      </c>
    </row>
    <row r="134" spans="1:16" ht="12.75" hidden="1">
      <c r="A134" s="75" t="s">
        <v>107</v>
      </c>
      <c r="B134" s="54"/>
      <c r="C134" s="10"/>
      <c r="D134" s="10"/>
      <c r="E134" s="55">
        <f>B134+C134+D134</f>
        <v>0</v>
      </c>
      <c r="F134" s="54"/>
      <c r="G134" s="10"/>
      <c r="H134" s="55">
        <f>E134+F134+G134</f>
        <v>0</v>
      </c>
      <c r="I134" s="54"/>
      <c r="J134" s="10"/>
      <c r="K134" s="55">
        <f>H134+I134+J134</f>
        <v>0</v>
      </c>
      <c r="L134" s="54"/>
      <c r="M134" s="10"/>
      <c r="N134" s="55">
        <f>K134+L134+M134</f>
        <v>0</v>
      </c>
      <c r="O134" s="152"/>
      <c r="P134" s="153">
        <f t="shared" si="15"/>
        <v>0</v>
      </c>
    </row>
    <row r="135" spans="1:16" ht="12.75">
      <c r="A135" s="69" t="s">
        <v>87</v>
      </c>
      <c r="B135" s="48">
        <f aca="true" t="shared" si="26" ref="B135:N135">B136+B146</f>
        <v>108810</v>
      </c>
      <c r="C135" s="6">
        <f t="shared" si="26"/>
        <v>-45000</v>
      </c>
      <c r="D135" s="6"/>
      <c r="E135" s="49">
        <f t="shared" si="26"/>
        <v>63810</v>
      </c>
      <c r="F135" s="48"/>
      <c r="G135" s="6"/>
      <c r="H135" s="49">
        <f t="shared" si="26"/>
        <v>63810</v>
      </c>
      <c r="I135" s="48"/>
      <c r="J135" s="6"/>
      <c r="K135" s="49">
        <f t="shared" si="26"/>
        <v>63810</v>
      </c>
      <c r="L135" s="48"/>
      <c r="M135" s="6"/>
      <c r="N135" s="49">
        <f t="shared" si="26"/>
        <v>63810</v>
      </c>
      <c r="O135" s="140"/>
      <c r="P135" s="116">
        <f>P136+P146</f>
        <v>63810</v>
      </c>
    </row>
    <row r="136" spans="1:16" ht="12.75">
      <c r="A136" s="78" t="s">
        <v>69</v>
      </c>
      <c r="B136" s="58">
        <f>SUM(B138:B144)</f>
        <v>63810</v>
      </c>
      <c r="C136" s="12">
        <f>SUM(C138:C144)</f>
        <v>-45000</v>
      </c>
      <c r="D136" s="12"/>
      <c r="E136" s="59">
        <f>SUM(E138:E144)</f>
        <v>18810</v>
      </c>
      <c r="F136" s="58"/>
      <c r="G136" s="12"/>
      <c r="H136" s="59">
        <f>SUM(H138:H144)</f>
        <v>18810</v>
      </c>
      <c r="I136" s="58"/>
      <c r="J136" s="12"/>
      <c r="K136" s="59">
        <f>SUM(K138:K144)</f>
        <v>18810</v>
      </c>
      <c r="L136" s="58"/>
      <c r="M136" s="12"/>
      <c r="N136" s="59">
        <f>SUM(N138:N144)</f>
        <v>18810</v>
      </c>
      <c r="O136" s="144"/>
      <c r="P136" s="117">
        <f>SUM(P138:P144)</f>
        <v>18810</v>
      </c>
    </row>
    <row r="137" spans="1:16" ht="12.75">
      <c r="A137" s="74" t="s">
        <v>38</v>
      </c>
      <c r="B137" s="50"/>
      <c r="C137" s="7"/>
      <c r="D137" s="7"/>
      <c r="E137" s="49"/>
      <c r="F137" s="50"/>
      <c r="G137" s="7"/>
      <c r="H137" s="49"/>
      <c r="I137" s="50"/>
      <c r="J137" s="7"/>
      <c r="K137" s="49"/>
      <c r="L137" s="50"/>
      <c r="M137" s="7"/>
      <c r="N137" s="49"/>
      <c r="O137" s="139"/>
      <c r="P137" s="137"/>
    </row>
    <row r="138" spans="1:16" ht="12" customHeight="1">
      <c r="A138" s="76" t="s">
        <v>337</v>
      </c>
      <c r="B138" s="50">
        <v>45000</v>
      </c>
      <c r="C138" s="7">
        <v>-45000</v>
      </c>
      <c r="D138" s="7"/>
      <c r="E138" s="51">
        <f>B138+C138+D138</f>
        <v>0</v>
      </c>
      <c r="F138" s="62"/>
      <c r="G138" s="14"/>
      <c r="H138" s="51">
        <f>E138+F138+G138</f>
        <v>0</v>
      </c>
      <c r="I138" s="62"/>
      <c r="J138" s="14"/>
      <c r="K138" s="51">
        <f>H138+I138+J138</f>
        <v>0</v>
      </c>
      <c r="L138" s="50"/>
      <c r="M138" s="7"/>
      <c r="N138" s="51">
        <f>K138+L138+M138</f>
        <v>0</v>
      </c>
      <c r="O138" s="139"/>
      <c r="P138" s="137">
        <f t="shared" si="15"/>
        <v>0</v>
      </c>
    </row>
    <row r="139" spans="1:16" ht="12.75">
      <c r="A139" s="72" t="s">
        <v>72</v>
      </c>
      <c r="B139" s="50">
        <v>18810</v>
      </c>
      <c r="C139" s="7"/>
      <c r="D139" s="7"/>
      <c r="E139" s="51">
        <f aca="true" t="shared" si="27" ref="E139:E145">B139+C139+D139</f>
        <v>18810</v>
      </c>
      <c r="F139" s="50"/>
      <c r="G139" s="7"/>
      <c r="H139" s="51">
        <f aca="true" t="shared" si="28" ref="H139:H145">E139+F139+G139</f>
        <v>18810</v>
      </c>
      <c r="I139" s="50"/>
      <c r="J139" s="7"/>
      <c r="K139" s="51">
        <f aca="true" t="shared" si="29" ref="K139:K145">H139+I139+J139</f>
        <v>18810</v>
      </c>
      <c r="L139" s="50"/>
      <c r="M139" s="7"/>
      <c r="N139" s="51">
        <f aca="true" t="shared" si="30" ref="N139:N145">K139+L139+M139</f>
        <v>18810</v>
      </c>
      <c r="O139" s="139"/>
      <c r="P139" s="137">
        <f t="shared" si="15"/>
        <v>18810</v>
      </c>
    </row>
    <row r="140" spans="1:16" ht="12.75" hidden="1">
      <c r="A140" s="72" t="s">
        <v>89</v>
      </c>
      <c r="B140" s="50"/>
      <c r="C140" s="7"/>
      <c r="D140" s="7"/>
      <c r="E140" s="51">
        <f t="shared" si="27"/>
        <v>0</v>
      </c>
      <c r="F140" s="50"/>
      <c r="G140" s="7"/>
      <c r="H140" s="51">
        <f t="shared" si="28"/>
        <v>0</v>
      </c>
      <c r="I140" s="50"/>
      <c r="J140" s="7"/>
      <c r="K140" s="51">
        <f t="shared" si="29"/>
        <v>0</v>
      </c>
      <c r="L140" s="50"/>
      <c r="M140" s="7"/>
      <c r="N140" s="51">
        <f t="shared" si="30"/>
        <v>0</v>
      </c>
      <c r="O140" s="139"/>
      <c r="P140" s="137">
        <f t="shared" si="15"/>
        <v>0</v>
      </c>
    </row>
    <row r="141" spans="1:16" ht="12.75" hidden="1">
      <c r="A141" s="72" t="s">
        <v>90</v>
      </c>
      <c r="B141" s="50"/>
      <c r="C141" s="7"/>
      <c r="D141" s="7"/>
      <c r="E141" s="51">
        <f t="shared" si="27"/>
        <v>0</v>
      </c>
      <c r="F141" s="50"/>
      <c r="G141" s="7"/>
      <c r="H141" s="51">
        <f t="shared" si="28"/>
        <v>0</v>
      </c>
      <c r="I141" s="50"/>
      <c r="J141" s="7"/>
      <c r="K141" s="51">
        <f t="shared" si="29"/>
        <v>0</v>
      </c>
      <c r="L141" s="50"/>
      <c r="M141" s="7"/>
      <c r="N141" s="51">
        <f t="shared" si="30"/>
        <v>0</v>
      </c>
      <c r="O141" s="139"/>
      <c r="P141" s="137">
        <f t="shared" si="15"/>
        <v>0</v>
      </c>
    </row>
    <row r="142" spans="1:16" ht="12.75" hidden="1">
      <c r="A142" s="72" t="s">
        <v>106</v>
      </c>
      <c r="B142" s="50"/>
      <c r="C142" s="7"/>
      <c r="D142" s="7"/>
      <c r="E142" s="51">
        <f t="shared" si="27"/>
        <v>0</v>
      </c>
      <c r="F142" s="50"/>
      <c r="G142" s="7"/>
      <c r="H142" s="51">
        <f t="shared" si="28"/>
        <v>0</v>
      </c>
      <c r="I142" s="50"/>
      <c r="J142" s="7"/>
      <c r="K142" s="51">
        <f t="shared" si="29"/>
        <v>0</v>
      </c>
      <c r="L142" s="50"/>
      <c r="M142" s="7"/>
      <c r="N142" s="51">
        <f t="shared" si="30"/>
        <v>0</v>
      </c>
      <c r="O142" s="139"/>
      <c r="P142" s="137">
        <f aca="true" t="shared" si="31" ref="P142:P208">N142+O142</f>
        <v>0</v>
      </c>
    </row>
    <row r="143" spans="1:16" ht="12.75" hidden="1">
      <c r="A143" s="72" t="s">
        <v>92</v>
      </c>
      <c r="B143" s="50"/>
      <c r="C143" s="7"/>
      <c r="D143" s="7"/>
      <c r="E143" s="51">
        <f t="shared" si="27"/>
        <v>0</v>
      </c>
      <c r="F143" s="50"/>
      <c r="G143" s="7"/>
      <c r="H143" s="51">
        <f t="shared" si="28"/>
        <v>0</v>
      </c>
      <c r="I143" s="50"/>
      <c r="J143" s="7"/>
      <c r="K143" s="51">
        <f t="shared" si="29"/>
        <v>0</v>
      </c>
      <c r="L143" s="50"/>
      <c r="M143" s="7"/>
      <c r="N143" s="51">
        <f t="shared" si="30"/>
        <v>0</v>
      </c>
      <c r="O143" s="139"/>
      <c r="P143" s="137">
        <f t="shared" si="31"/>
        <v>0</v>
      </c>
    </row>
    <row r="144" spans="1:16" ht="12.75" hidden="1">
      <c r="A144" s="71" t="s">
        <v>93</v>
      </c>
      <c r="B144" s="50"/>
      <c r="C144" s="7"/>
      <c r="D144" s="7"/>
      <c r="E144" s="51">
        <f t="shared" si="27"/>
        <v>0</v>
      </c>
      <c r="F144" s="50"/>
      <c r="G144" s="7"/>
      <c r="H144" s="51">
        <f t="shared" si="28"/>
        <v>0</v>
      </c>
      <c r="I144" s="50"/>
      <c r="J144" s="7"/>
      <c r="K144" s="51">
        <f t="shared" si="29"/>
        <v>0</v>
      </c>
      <c r="L144" s="50"/>
      <c r="M144" s="7"/>
      <c r="N144" s="51">
        <f t="shared" si="30"/>
        <v>0</v>
      </c>
      <c r="O144" s="139"/>
      <c r="P144" s="137">
        <f t="shared" si="31"/>
        <v>0</v>
      </c>
    </row>
    <row r="145" spans="1:16" ht="12.75" hidden="1">
      <c r="A145" s="71" t="s">
        <v>94</v>
      </c>
      <c r="B145" s="50"/>
      <c r="C145" s="7"/>
      <c r="D145" s="7"/>
      <c r="E145" s="51">
        <f t="shared" si="27"/>
        <v>0</v>
      </c>
      <c r="F145" s="50"/>
      <c r="G145" s="7"/>
      <c r="H145" s="51">
        <f t="shared" si="28"/>
        <v>0</v>
      </c>
      <c r="I145" s="50"/>
      <c r="J145" s="7"/>
      <c r="K145" s="51">
        <f t="shared" si="29"/>
        <v>0</v>
      </c>
      <c r="L145" s="50"/>
      <c r="M145" s="7"/>
      <c r="N145" s="51">
        <f t="shared" si="30"/>
        <v>0</v>
      </c>
      <c r="O145" s="139"/>
      <c r="P145" s="137">
        <f t="shared" si="31"/>
        <v>0</v>
      </c>
    </row>
    <row r="146" spans="1:16" ht="12.75">
      <c r="A146" s="79" t="s">
        <v>75</v>
      </c>
      <c r="B146" s="60">
        <f aca="true" t="shared" si="32" ref="B146:P146">SUM(B148:B153)</f>
        <v>45000</v>
      </c>
      <c r="C146" s="13">
        <f t="shared" si="32"/>
        <v>0</v>
      </c>
      <c r="D146" s="13"/>
      <c r="E146" s="61">
        <f t="shared" si="32"/>
        <v>45000</v>
      </c>
      <c r="F146" s="60"/>
      <c r="G146" s="13"/>
      <c r="H146" s="61">
        <f t="shared" si="32"/>
        <v>45000</v>
      </c>
      <c r="I146" s="60"/>
      <c r="J146" s="13"/>
      <c r="K146" s="61">
        <f t="shared" si="32"/>
        <v>45000</v>
      </c>
      <c r="L146" s="60"/>
      <c r="M146" s="13"/>
      <c r="N146" s="61">
        <f t="shared" si="32"/>
        <v>45000</v>
      </c>
      <c r="O146" s="145"/>
      <c r="P146" s="130">
        <f t="shared" si="32"/>
        <v>45000</v>
      </c>
    </row>
    <row r="147" spans="1:16" ht="12.75">
      <c r="A147" s="70" t="s">
        <v>38</v>
      </c>
      <c r="B147" s="52"/>
      <c r="C147" s="8"/>
      <c r="D147" s="8"/>
      <c r="E147" s="53"/>
      <c r="F147" s="52"/>
      <c r="G147" s="8"/>
      <c r="H147" s="53"/>
      <c r="I147" s="52"/>
      <c r="J147" s="8"/>
      <c r="K147" s="53"/>
      <c r="L147" s="52"/>
      <c r="M147" s="8"/>
      <c r="N147" s="53"/>
      <c r="O147" s="139"/>
      <c r="P147" s="137"/>
    </row>
    <row r="148" spans="1:16" ht="12.75" hidden="1">
      <c r="A148" s="71" t="s">
        <v>95</v>
      </c>
      <c r="B148" s="50"/>
      <c r="C148" s="7"/>
      <c r="D148" s="7"/>
      <c r="E148" s="51">
        <f aca="true" t="shared" si="33" ref="E148:E154">B148+C148+D148</f>
        <v>0</v>
      </c>
      <c r="F148" s="50"/>
      <c r="G148" s="7"/>
      <c r="H148" s="51">
        <f aca="true" t="shared" si="34" ref="H148:H154">E148+F148+G148</f>
        <v>0</v>
      </c>
      <c r="I148" s="50"/>
      <c r="J148" s="7"/>
      <c r="K148" s="51">
        <f aca="true" t="shared" si="35" ref="K148:K154">H148+I148+J148</f>
        <v>0</v>
      </c>
      <c r="L148" s="50"/>
      <c r="M148" s="7"/>
      <c r="N148" s="51">
        <f aca="true" t="shared" si="36" ref="N148:N154">K148+L148+M148</f>
        <v>0</v>
      </c>
      <c r="O148" s="139"/>
      <c r="P148" s="137">
        <f t="shared" si="31"/>
        <v>0</v>
      </c>
    </row>
    <row r="149" spans="1:16" ht="12.75" hidden="1">
      <c r="A149" s="72" t="s">
        <v>330</v>
      </c>
      <c r="B149" s="50"/>
      <c r="C149" s="7"/>
      <c r="D149" s="7"/>
      <c r="E149" s="51">
        <f t="shared" si="33"/>
        <v>0</v>
      </c>
      <c r="F149" s="50"/>
      <c r="G149" s="7"/>
      <c r="H149" s="51">
        <f t="shared" si="34"/>
        <v>0</v>
      </c>
      <c r="I149" s="50"/>
      <c r="J149" s="7"/>
      <c r="K149" s="51">
        <f t="shared" si="35"/>
        <v>0</v>
      </c>
      <c r="L149" s="50"/>
      <c r="M149" s="7"/>
      <c r="N149" s="51">
        <f t="shared" si="36"/>
        <v>0</v>
      </c>
      <c r="O149" s="139"/>
      <c r="P149" s="137">
        <f t="shared" si="31"/>
        <v>0</v>
      </c>
    </row>
    <row r="150" spans="1:16" ht="12.75" hidden="1">
      <c r="A150" s="71" t="s">
        <v>76</v>
      </c>
      <c r="B150" s="50"/>
      <c r="C150" s="7"/>
      <c r="D150" s="7"/>
      <c r="E150" s="51">
        <f t="shared" si="33"/>
        <v>0</v>
      </c>
      <c r="F150" s="50"/>
      <c r="G150" s="7"/>
      <c r="H150" s="51"/>
      <c r="I150" s="50"/>
      <c r="J150" s="7"/>
      <c r="K150" s="51"/>
      <c r="L150" s="50"/>
      <c r="M150" s="7"/>
      <c r="N150" s="51"/>
      <c r="O150" s="139"/>
      <c r="P150" s="137"/>
    </row>
    <row r="151" spans="1:16" ht="12.75" hidden="1">
      <c r="A151" s="72" t="s">
        <v>106</v>
      </c>
      <c r="B151" s="50"/>
      <c r="C151" s="7"/>
      <c r="D151" s="7"/>
      <c r="E151" s="51">
        <f t="shared" si="33"/>
        <v>0</v>
      </c>
      <c r="F151" s="50"/>
      <c r="G151" s="7"/>
      <c r="H151" s="51">
        <f t="shared" si="34"/>
        <v>0</v>
      </c>
      <c r="I151" s="50"/>
      <c r="J151" s="7"/>
      <c r="K151" s="51">
        <f t="shared" si="35"/>
        <v>0</v>
      </c>
      <c r="L151" s="50"/>
      <c r="M151" s="7"/>
      <c r="N151" s="51">
        <f t="shared" si="36"/>
        <v>0</v>
      </c>
      <c r="O151" s="139"/>
      <c r="P151" s="137">
        <f t="shared" si="31"/>
        <v>0</v>
      </c>
    </row>
    <row r="152" spans="1:16" ht="12.75" hidden="1">
      <c r="A152" s="72" t="s">
        <v>92</v>
      </c>
      <c r="B152" s="50"/>
      <c r="C152" s="7"/>
      <c r="D152" s="7"/>
      <c r="E152" s="51">
        <f t="shared" si="33"/>
        <v>0</v>
      </c>
      <c r="F152" s="50"/>
      <c r="G152" s="7"/>
      <c r="H152" s="51">
        <f t="shared" si="34"/>
        <v>0</v>
      </c>
      <c r="I152" s="50"/>
      <c r="J152" s="7"/>
      <c r="K152" s="51">
        <f t="shared" si="35"/>
        <v>0</v>
      </c>
      <c r="L152" s="50"/>
      <c r="M152" s="7"/>
      <c r="N152" s="51">
        <f t="shared" si="36"/>
        <v>0</v>
      </c>
      <c r="O152" s="139"/>
      <c r="P152" s="137">
        <f t="shared" si="31"/>
        <v>0</v>
      </c>
    </row>
    <row r="153" spans="1:16" ht="12.75">
      <c r="A153" s="80" t="s">
        <v>93</v>
      </c>
      <c r="B153" s="54">
        <v>45000</v>
      </c>
      <c r="C153" s="10"/>
      <c r="D153" s="10"/>
      <c r="E153" s="55">
        <f t="shared" si="33"/>
        <v>45000</v>
      </c>
      <c r="F153" s="50"/>
      <c r="G153" s="7"/>
      <c r="H153" s="51">
        <f t="shared" si="34"/>
        <v>45000</v>
      </c>
      <c r="I153" s="50"/>
      <c r="J153" s="7"/>
      <c r="K153" s="51">
        <f t="shared" si="35"/>
        <v>45000</v>
      </c>
      <c r="L153" s="50"/>
      <c r="M153" s="7"/>
      <c r="N153" s="51">
        <f t="shared" si="36"/>
        <v>45000</v>
      </c>
      <c r="O153" s="139"/>
      <c r="P153" s="137">
        <f t="shared" si="31"/>
        <v>45000</v>
      </c>
    </row>
    <row r="154" spans="1:16" ht="12.75" hidden="1">
      <c r="A154" s="80" t="s">
        <v>96</v>
      </c>
      <c r="B154" s="54"/>
      <c r="C154" s="10"/>
      <c r="D154" s="10"/>
      <c r="E154" s="55">
        <f t="shared" si="33"/>
        <v>0</v>
      </c>
      <c r="F154" s="54"/>
      <c r="G154" s="10"/>
      <c r="H154" s="55">
        <f t="shared" si="34"/>
        <v>0</v>
      </c>
      <c r="I154" s="54"/>
      <c r="J154" s="10"/>
      <c r="K154" s="55">
        <f t="shared" si="35"/>
        <v>0</v>
      </c>
      <c r="L154" s="54"/>
      <c r="M154" s="10"/>
      <c r="N154" s="55">
        <f t="shared" si="36"/>
        <v>0</v>
      </c>
      <c r="O154" s="152"/>
      <c r="P154" s="153">
        <f t="shared" si="31"/>
        <v>0</v>
      </c>
    </row>
    <row r="155" spans="1:16" ht="12.75">
      <c r="A155" s="73" t="s">
        <v>97</v>
      </c>
      <c r="B155" s="52">
        <f aca="true" t="shared" si="37" ref="B155:N155">B156+B162</f>
        <v>10174</v>
      </c>
      <c r="C155" s="8">
        <f t="shared" si="37"/>
        <v>0</v>
      </c>
      <c r="D155" s="8"/>
      <c r="E155" s="53">
        <f t="shared" si="37"/>
        <v>10174</v>
      </c>
      <c r="F155" s="52"/>
      <c r="G155" s="8"/>
      <c r="H155" s="53">
        <f t="shared" si="37"/>
        <v>10174</v>
      </c>
      <c r="I155" s="52"/>
      <c r="J155" s="8"/>
      <c r="K155" s="53">
        <f t="shared" si="37"/>
        <v>10174</v>
      </c>
      <c r="L155" s="52"/>
      <c r="M155" s="8"/>
      <c r="N155" s="53">
        <f t="shared" si="37"/>
        <v>10174</v>
      </c>
      <c r="O155" s="142"/>
      <c r="P155" s="65">
        <f>P156+P162</f>
        <v>10174</v>
      </c>
    </row>
    <row r="156" spans="1:16" ht="12.75">
      <c r="A156" s="78" t="s">
        <v>69</v>
      </c>
      <c r="B156" s="58">
        <f>SUM(B158:B161)</f>
        <v>10174</v>
      </c>
      <c r="C156" s="12">
        <f>SUM(C158:C161)</f>
        <v>0</v>
      </c>
      <c r="D156" s="12"/>
      <c r="E156" s="59">
        <f>SUM(E158:E161)</f>
        <v>10174</v>
      </c>
      <c r="F156" s="58"/>
      <c r="G156" s="12"/>
      <c r="H156" s="59">
        <f>SUM(H158:H161)</f>
        <v>10174</v>
      </c>
      <c r="I156" s="58"/>
      <c r="J156" s="12"/>
      <c r="K156" s="59">
        <f>SUM(K158:K161)</f>
        <v>10174</v>
      </c>
      <c r="L156" s="58"/>
      <c r="M156" s="12"/>
      <c r="N156" s="59">
        <f>SUM(N158:N161)</f>
        <v>10174</v>
      </c>
      <c r="O156" s="144"/>
      <c r="P156" s="117">
        <f>SUM(P158:P161)</f>
        <v>10174</v>
      </c>
    </row>
    <row r="157" spans="1:16" ht="12.75">
      <c r="A157" s="74" t="s">
        <v>38</v>
      </c>
      <c r="B157" s="50"/>
      <c r="C157" s="7"/>
      <c r="D157" s="7"/>
      <c r="E157" s="49"/>
      <c r="F157" s="50"/>
      <c r="G157" s="7"/>
      <c r="H157" s="49"/>
      <c r="I157" s="50"/>
      <c r="J157" s="7"/>
      <c r="K157" s="49"/>
      <c r="L157" s="50"/>
      <c r="M157" s="7"/>
      <c r="N157" s="49"/>
      <c r="O157" s="139"/>
      <c r="P157" s="137"/>
    </row>
    <row r="158" spans="1:16" ht="12.75">
      <c r="A158" s="75" t="s">
        <v>72</v>
      </c>
      <c r="B158" s="54">
        <v>10174</v>
      </c>
      <c r="C158" s="10"/>
      <c r="D158" s="10"/>
      <c r="E158" s="55">
        <f>SUM(B158:D158)</f>
        <v>10174</v>
      </c>
      <c r="F158" s="50"/>
      <c r="G158" s="7"/>
      <c r="H158" s="51">
        <f>SUM(E158:G158)</f>
        <v>10174</v>
      </c>
      <c r="I158" s="50"/>
      <c r="J158" s="7"/>
      <c r="K158" s="51">
        <f>H158+I158+J158</f>
        <v>10174</v>
      </c>
      <c r="L158" s="50"/>
      <c r="M158" s="7"/>
      <c r="N158" s="51">
        <f>K158+L158+M158</f>
        <v>10174</v>
      </c>
      <c r="O158" s="139"/>
      <c r="P158" s="137">
        <f t="shared" si="31"/>
        <v>10174</v>
      </c>
    </row>
    <row r="159" spans="1:16" ht="12.75" hidden="1">
      <c r="A159" s="83" t="s">
        <v>98</v>
      </c>
      <c r="B159" s="54"/>
      <c r="C159" s="10"/>
      <c r="D159" s="10"/>
      <c r="E159" s="55">
        <f>SUM(B159:D159)</f>
        <v>0</v>
      </c>
      <c r="F159" s="50"/>
      <c r="G159" s="7"/>
      <c r="H159" s="51">
        <f>SUM(E159:G159)</f>
        <v>0</v>
      </c>
      <c r="I159" s="50"/>
      <c r="J159" s="7"/>
      <c r="K159" s="51">
        <f>H159+I159+J159</f>
        <v>0</v>
      </c>
      <c r="L159" s="50"/>
      <c r="M159" s="7"/>
      <c r="N159" s="51">
        <f>K159+L159+M159</f>
        <v>0</v>
      </c>
      <c r="O159" s="139"/>
      <c r="P159" s="137">
        <f t="shared" si="31"/>
        <v>0</v>
      </c>
    </row>
    <row r="160" spans="1:16" ht="12.75" hidden="1">
      <c r="A160" s="76" t="s">
        <v>89</v>
      </c>
      <c r="B160" s="50"/>
      <c r="C160" s="7"/>
      <c r="D160" s="7"/>
      <c r="E160" s="51">
        <f>SUM(B160:D160)</f>
        <v>0</v>
      </c>
      <c r="F160" s="50"/>
      <c r="G160" s="7"/>
      <c r="H160" s="51">
        <f>SUM(E160:G160)</f>
        <v>0</v>
      </c>
      <c r="I160" s="50"/>
      <c r="J160" s="7"/>
      <c r="K160" s="51">
        <f>H160+I160+J160</f>
        <v>0</v>
      </c>
      <c r="L160" s="50"/>
      <c r="M160" s="7"/>
      <c r="N160" s="51">
        <f>K160+L160+M160</f>
        <v>0</v>
      </c>
      <c r="O160" s="139"/>
      <c r="P160" s="137">
        <f t="shared" si="31"/>
        <v>0</v>
      </c>
    </row>
    <row r="161" spans="1:16" ht="12.75" hidden="1">
      <c r="A161" s="72" t="s">
        <v>92</v>
      </c>
      <c r="B161" s="50"/>
      <c r="C161" s="7"/>
      <c r="D161" s="7"/>
      <c r="E161" s="51">
        <f>SUM(B161:D161)</f>
        <v>0</v>
      </c>
      <c r="F161" s="50"/>
      <c r="G161" s="7"/>
      <c r="H161" s="51">
        <f>SUM(E161:G161)</f>
        <v>0</v>
      </c>
      <c r="I161" s="50"/>
      <c r="J161" s="7"/>
      <c r="K161" s="51">
        <f>H161+I161+J161</f>
        <v>0</v>
      </c>
      <c r="L161" s="50"/>
      <c r="M161" s="7"/>
      <c r="N161" s="51">
        <f>K161+L161+M161</f>
        <v>0</v>
      </c>
      <c r="O161" s="139"/>
      <c r="P161" s="137">
        <f t="shared" si="31"/>
        <v>0</v>
      </c>
    </row>
    <row r="162" spans="1:16" ht="12.75" hidden="1">
      <c r="A162" s="78" t="s">
        <v>75</v>
      </c>
      <c r="B162" s="58">
        <f>B165+B164</f>
        <v>0</v>
      </c>
      <c r="C162" s="12">
        <f aca="true" t="shared" si="38" ref="C162:H162">C165</f>
        <v>0</v>
      </c>
      <c r="D162" s="12"/>
      <c r="E162" s="59">
        <f t="shared" si="38"/>
        <v>0</v>
      </c>
      <c r="F162" s="58"/>
      <c r="G162" s="12"/>
      <c r="H162" s="59">
        <f t="shared" si="38"/>
        <v>0</v>
      </c>
      <c r="I162" s="58"/>
      <c r="J162" s="12"/>
      <c r="K162" s="59">
        <f>K165+K164</f>
        <v>0</v>
      </c>
      <c r="L162" s="58"/>
      <c r="M162" s="12"/>
      <c r="N162" s="59">
        <f>N165+N164</f>
        <v>0</v>
      </c>
      <c r="O162" s="144"/>
      <c r="P162" s="117">
        <f>P165+P164</f>
        <v>0</v>
      </c>
    </row>
    <row r="163" spans="1:16" ht="12.75" hidden="1">
      <c r="A163" s="74" t="s">
        <v>38</v>
      </c>
      <c r="B163" s="50"/>
      <c r="C163" s="7"/>
      <c r="D163" s="7"/>
      <c r="E163" s="49"/>
      <c r="F163" s="50"/>
      <c r="G163" s="7"/>
      <c r="H163" s="49"/>
      <c r="I163" s="50"/>
      <c r="J163" s="7"/>
      <c r="K163" s="49"/>
      <c r="L163" s="50"/>
      <c r="M163" s="7"/>
      <c r="N163" s="49"/>
      <c r="O163" s="139"/>
      <c r="P163" s="137"/>
    </row>
    <row r="164" spans="1:16" ht="12.75" hidden="1">
      <c r="A164" s="75" t="s">
        <v>303</v>
      </c>
      <c r="B164" s="54"/>
      <c r="C164" s="10"/>
      <c r="D164" s="10"/>
      <c r="E164" s="55">
        <f>B164+C164+D164</f>
        <v>0</v>
      </c>
      <c r="F164" s="54"/>
      <c r="G164" s="10"/>
      <c r="H164" s="133"/>
      <c r="I164" s="54"/>
      <c r="J164" s="10"/>
      <c r="K164" s="55">
        <f>H164+I164+J164</f>
        <v>0</v>
      </c>
      <c r="L164" s="54"/>
      <c r="M164" s="10"/>
      <c r="N164" s="55">
        <f>K164+L164+M164</f>
        <v>0</v>
      </c>
      <c r="O164" s="152"/>
      <c r="P164" s="153">
        <f t="shared" si="31"/>
        <v>0</v>
      </c>
    </row>
    <row r="165" spans="1:16" ht="12.75" hidden="1">
      <c r="A165" s="75" t="s">
        <v>92</v>
      </c>
      <c r="B165" s="54"/>
      <c r="C165" s="10"/>
      <c r="D165" s="10"/>
      <c r="E165" s="55">
        <f>SUM(B165:D165)</f>
        <v>0</v>
      </c>
      <c r="F165" s="54"/>
      <c r="G165" s="10"/>
      <c r="H165" s="55">
        <f>SUM(E165:G165)</f>
        <v>0</v>
      </c>
      <c r="I165" s="54"/>
      <c r="J165" s="10"/>
      <c r="K165" s="55">
        <f>H165+I165+J165</f>
        <v>0</v>
      </c>
      <c r="L165" s="54"/>
      <c r="M165" s="10"/>
      <c r="N165" s="55">
        <f>K165+L165+M165</f>
        <v>0</v>
      </c>
      <c r="O165" s="139"/>
      <c r="P165" s="137">
        <f t="shared" si="31"/>
        <v>0</v>
      </c>
    </row>
    <row r="166" spans="1:16" ht="12.75">
      <c r="A166" s="69" t="s">
        <v>99</v>
      </c>
      <c r="B166" s="48">
        <f aca="true" t="shared" si="39" ref="B166:N166">B167+B182</f>
        <v>1108760</v>
      </c>
      <c r="C166" s="6">
        <f t="shared" si="39"/>
        <v>-11000</v>
      </c>
      <c r="D166" s="6"/>
      <c r="E166" s="49">
        <f t="shared" si="39"/>
        <v>1097760</v>
      </c>
      <c r="F166" s="48"/>
      <c r="G166" s="6"/>
      <c r="H166" s="49">
        <f t="shared" si="39"/>
        <v>1112324.7</v>
      </c>
      <c r="I166" s="48"/>
      <c r="J166" s="6"/>
      <c r="K166" s="49">
        <f t="shared" si="39"/>
        <v>1112324.7</v>
      </c>
      <c r="L166" s="48"/>
      <c r="M166" s="6"/>
      <c r="N166" s="49">
        <f t="shared" si="39"/>
        <v>1112324.7</v>
      </c>
      <c r="O166" s="140"/>
      <c r="P166" s="116">
        <f>P167+P182</f>
        <v>1112324.7</v>
      </c>
    </row>
    <row r="167" spans="1:16" ht="12.75">
      <c r="A167" s="78" t="s">
        <v>69</v>
      </c>
      <c r="B167" s="58">
        <f>SUM(B170:B181)</f>
        <v>1094760</v>
      </c>
      <c r="C167" s="12">
        <f>SUM(C170:C181)</f>
        <v>3000</v>
      </c>
      <c r="D167" s="12"/>
      <c r="E167" s="59">
        <f>SUM(E170:E181)</f>
        <v>1097760</v>
      </c>
      <c r="F167" s="58"/>
      <c r="G167" s="12"/>
      <c r="H167" s="59">
        <f>SUM(H170:H181)</f>
        <v>1112324.7</v>
      </c>
      <c r="I167" s="58"/>
      <c r="J167" s="12"/>
      <c r="K167" s="59">
        <f>SUM(K170:K181)</f>
        <v>1112324.7</v>
      </c>
      <c r="L167" s="58"/>
      <c r="M167" s="12"/>
      <c r="N167" s="59">
        <f>SUM(N170:N181)</f>
        <v>1112324.7</v>
      </c>
      <c r="O167" s="144"/>
      <c r="P167" s="117">
        <f>SUM(P170:P181)</f>
        <v>1112324.7</v>
      </c>
    </row>
    <row r="168" spans="1:16" ht="12.75">
      <c r="A168" s="74" t="s">
        <v>38</v>
      </c>
      <c r="B168" s="50"/>
      <c r="C168" s="7"/>
      <c r="D168" s="7"/>
      <c r="E168" s="49"/>
      <c r="F168" s="50"/>
      <c r="G168" s="7"/>
      <c r="H168" s="49"/>
      <c r="I168" s="50"/>
      <c r="J168" s="7"/>
      <c r="K168" s="49"/>
      <c r="L168" s="50"/>
      <c r="M168" s="7"/>
      <c r="N168" s="49"/>
      <c r="O168" s="139"/>
      <c r="P168" s="137"/>
    </row>
    <row r="169" spans="1:16" ht="12.75">
      <c r="A169" s="76" t="s">
        <v>100</v>
      </c>
      <c r="B169" s="50">
        <f>B170+B171</f>
        <v>629800</v>
      </c>
      <c r="C169" s="7"/>
      <c r="D169" s="7"/>
      <c r="E169" s="51">
        <f>E170+E171</f>
        <v>632800</v>
      </c>
      <c r="F169" s="50"/>
      <c r="G169" s="7"/>
      <c r="H169" s="51">
        <f>H170+H171</f>
        <v>632800</v>
      </c>
      <c r="I169" s="50"/>
      <c r="J169" s="7"/>
      <c r="K169" s="51">
        <f>K170+K171</f>
        <v>632800</v>
      </c>
      <c r="L169" s="50"/>
      <c r="M169" s="7"/>
      <c r="N169" s="51">
        <f>N170+N171</f>
        <v>632800</v>
      </c>
      <c r="O169" s="139"/>
      <c r="P169" s="137">
        <f t="shared" si="31"/>
        <v>632800</v>
      </c>
    </row>
    <row r="170" spans="1:16" ht="12.75">
      <c r="A170" s="76" t="s">
        <v>101</v>
      </c>
      <c r="B170" s="50">
        <v>266800</v>
      </c>
      <c r="C170" s="7">
        <v>3000</v>
      </c>
      <c r="D170" s="7"/>
      <c r="E170" s="51">
        <f aca="true" t="shared" si="40" ref="E170:E181">B170+C170+D170</f>
        <v>269800</v>
      </c>
      <c r="F170" s="63"/>
      <c r="G170" s="15"/>
      <c r="H170" s="51">
        <f aca="true" t="shared" si="41" ref="H170:H181">E170+F170+G170</f>
        <v>269800</v>
      </c>
      <c r="I170" s="50"/>
      <c r="J170" s="7"/>
      <c r="K170" s="51">
        <f aca="true" t="shared" si="42" ref="K170:K181">H170+I170+J170</f>
        <v>269800</v>
      </c>
      <c r="L170" s="50"/>
      <c r="M170" s="7"/>
      <c r="N170" s="51">
        <f aca="true" t="shared" si="43" ref="N170:N181">K170+L170+M170</f>
        <v>269800</v>
      </c>
      <c r="O170" s="139"/>
      <c r="P170" s="137">
        <f t="shared" si="31"/>
        <v>269800</v>
      </c>
    </row>
    <row r="171" spans="1:16" ht="12.75">
      <c r="A171" s="72" t="s">
        <v>102</v>
      </c>
      <c r="B171" s="50">
        <v>363000</v>
      </c>
      <c r="C171" s="7"/>
      <c r="D171" s="7"/>
      <c r="E171" s="51">
        <f t="shared" si="40"/>
        <v>363000</v>
      </c>
      <c r="F171" s="63"/>
      <c r="G171" s="15"/>
      <c r="H171" s="51">
        <f t="shared" si="41"/>
        <v>363000</v>
      </c>
      <c r="I171" s="50"/>
      <c r="J171" s="7"/>
      <c r="K171" s="51">
        <f t="shared" si="42"/>
        <v>363000</v>
      </c>
      <c r="L171" s="50"/>
      <c r="M171" s="7"/>
      <c r="N171" s="51">
        <f t="shared" si="43"/>
        <v>363000</v>
      </c>
      <c r="O171" s="139"/>
      <c r="P171" s="137">
        <f t="shared" si="31"/>
        <v>363000</v>
      </c>
    </row>
    <row r="172" spans="1:16" ht="12.75">
      <c r="A172" s="76" t="s">
        <v>103</v>
      </c>
      <c r="B172" s="50">
        <v>22000</v>
      </c>
      <c r="C172" s="7"/>
      <c r="D172" s="7"/>
      <c r="E172" s="51">
        <f t="shared" si="40"/>
        <v>22000</v>
      </c>
      <c r="F172" s="62"/>
      <c r="G172" s="14"/>
      <c r="H172" s="51">
        <f t="shared" si="41"/>
        <v>22000</v>
      </c>
      <c r="I172" s="62"/>
      <c r="J172" s="14"/>
      <c r="K172" s="51">
        <f t="shared" si="42"/>
        <v>22000</v>
      </c>
      <c r="L172" s="50"/>
      <c r="M172" s="7"/>
      <c r="N172" s="51">
        <f t="shared" si="43"/>
        <v>22000</v>
      </c>
      <c r="O172" s="139"/>
      <c r="P172" s="137">
        <f t="shared" si="31"/>
        <v>22000</v>
      </c>
    </row>
    <row r="173" spans="1:16" ht="12.75">
      <c r="A173" s="72" t="s">
        <v>104</v>
      </c>
      <c r="B173" s="50">
        <v>9410</v>
      </c>
      <c r="C173" s="7"/>
      <c r="D173" s="7"/>
      <c r="E173" s="51">
        <f t="shared" si="40"/>
        <v>9410</v>
      </c>
      <c r="F173" s="50"/>
      <c r="G173" s="7"/>
      <c r="H173" s="51">
        <f t="shared" si="41"/>
        <v>9410</v>
      </c>
      <c r="I173" s="50"/>
      <c r="J173" s="7"/>
      <c r="K173" s="51">
        <f t="shared" si="42"/>
        <v>9410</v>
      </c>
      <c r="L173" s="50"/>
      <c r="M173" s="7"/>
      <c r="N173" s="51">
        <f t="shared" si="43"/>
        <v>9410</v>
      </c>
      <c r="O173" s="139"/>
      <c r="P173" s="137">
        <f t="shared" si="31"/>
        <v>9410</v>
      </c>
    </row>
    <row r="174" spans="1:16" ht="12.75" hidden="1">
      <c r="A174" s="72" t="s">
        <v>265</v>
      </c>
      <c r="B174" s="50"/>
      <c r="C174" s="7"/>
      <c r="D174" s="7"/>
      <c r="E174" s="51">
        <f t="shared" si="40"/>
        <v>0</v>
      </c>
      <c r="F174" s="50"/>
      <c r="G174" s="7"/>
      <c r="H174" s="51">
        <f t="shared" si="41"/>
        <v>0</v>
      </c>
      <c r="I174" s="50"/>
      <c r="J174" s="7"/>
      <c r="K174" s="51">
        <f t="shared" si="42"/>
        <v>0</v>
      </c>
      <c r="L174" s="50"/>
      <c r="M174" s="7"/>
      <c r="N174" s="51">
        <f t="shared" si="43"/>
        <v>0</v>
      </c>
      <c r="O174" s="139"/>
      <c r="P174" s="137">
        <f t="shared" si="31"/>
        <v>0</v>
      </c>
    </row>
    <row r="175" spans="1:16" ht="12.75" hidden="1">
      <c r="A175" s="72" t="s">
        <v>238</v>
      </c>
      <c r="B175" s="50"/>
      <c r="C175" s="7"/>
      <c r="D175" s="7"/>
      <c r="E175" s="51">
        <f t="shared" si="40"/>
        <v>0</v>
      </c>
      <c r="F175" s="50"/>
      <c r="G175" s="7"/>
      <c r="H175" s="51">
        <v>4437.7</v>
      </c>
      <c r="I175" s="50"/>
      <c r="J175" s="7"/>
      <c r="K175" s="51">
        <f>H175+I175+J175</f>
        <v>4437.7</v>
      </c>
      <c r="L175" s="50"/>
      <c r="M175" s="7"/>
      <c r="N175" s="51">
        <f t="shared" si="43"/>
        <v>4437.7</v>
      </c>
      <c r="O175" s="139"/>
      <c r="P175" s="137">
        <f t="shared" si="31"/>
        <v>4437.7</v>
      </c>
    </row>
    <row r="176" spans="1:16" ht="12.75" hidden="1">
      <c r="A176" s="72" t="s">
        <v>276</v>
      </c>
      <c r="B176" s="50"/>
      <c r="C176" s="7"/>
      <c r="D176" s="7"/>
      <c r="E176" s="51">
        <f t="shared" si="40"/>
        <v>0</v>
      </c>
      <c r="F176" s="50"/>
      <c r="G176" s="7"/>
      <c r="H176" s="51">
        <v>10127</v>
      </c>
      <c r="I176" s="50"/>
      <c r="J176" s="7"/>
      <c r="K176" s="51">
        <f>H176+I176+J176</f>
        <v>10127</v>
      </c>
      <c r="L176" s="50"/>
      <c r="M176" s="7"/>
      <c r="N176" s="51">
        <f t="shared" si="43"/>
        <v>10127</v>
      </c>
      <c r="O176" s="139"/>
      <c r="P176" s="137">
        <f t="shared" si="31"/>
        <v>10127</v>
      </c>
    </row>
    <row r="177" spans="1:16" ht="12.75" hidden="1">
      <c r="A177" s="72" t="s">
        <v>105</v>
      </c>
      <c r="B177" s="50"/>
      <c r="C177" s="7"/>
      <c r="D177" s="7"/>
      <c r="E177" s="51">
        <f t="shared" si="40"/>
        <v>0</v>
      </c>
      <c r="F177" s="50"/>
      <c r="G177" s="7"/>
      <c r="H177" s="51">
        <f t="shared" si="41"/>
        <v>0</v>
      </c>
      <c r="I177" s="50"/>
      <c r="J177" s="7"/>
      <c r="K177" s="51">
        <f t="shared" si="42"/>
        <v>0</v>
      </c>
      <c r="L177" s="50"/>
      <c r="M177" s="7"/>
      <c r="N177" s="51">
        <f t="shared" si="43"/>
        <v>0</v>
      </c>
      <c r="O177" s="139"/>
      <c r="P177" s="137">
        <f t="shared" si="31"/>
        <v>0</v>
      </c>
    </row>
    <row r="178" spans="1:16" ht="12.75" hidden="1">
      <c r="A178" s="72" t="s">
        <v>219</v>
      </c>
      <c r="B178" s="50"/>
      <c r="C178" s="7"/>
      <c r="D178" s="7"/>
      <c r="E178" s="51">
        <f t="shared" si="40"/>
        <v>0</v>
      </c>
      <c r="F178" s="50"/>
      <c r="G178" s="7"/>
      <c r="H178" s="51">
        <f t="shared" si="41"/>
        <v>0</v>
      </c>
      <c r="I178" s="50"/>
      <c r="J178" s="7"/>
      <c r="K178" s="51">
        <f t="shared" si="42"/>
        <v>0</v>
      </c>
      <c r="L178" s="50"/>
      <c r="M178" s="7"/>
      <c r="N178" s="51">
        <f t="shared" si="43"/>
        <v>0</v>
      </c>
      <c r="O178" s="139"/>
      <c r="P178" s="137">
        <f t="shared" si="31"/>
        <v>0</v>
      </c>
    </row>
    <row r="179" spans="1:16" ht="12.75" hidden="1">
      <c r="A179" s="72" t="s">
        <v>246</v>
      </c>
      <c r="B179" s="50"/>
      <c r="C179" s="7"/>
      <c r="D179" s="7"/>
      <c r="E179" s="51">
        <f t="shared" si="40"/>
        <v>0</v>
      </c>
      <c r="F179" s="50"/>
      <c r="G179" s="7"/>
      <c r="H179" s="51">
        <f t="shared" si="41"/>
        <v>0</v>
      </c>
      <c r="I179" s="50"/>
      <c r="J179" s="7"/>
      <c r="K179" s="51">
        <f t="shared" si="42"/>
        <v>0</v>
      </c>
      <c r="L179" s="50"/>
      <c r="M179" s="7"/>
      <c r="N179" s="51">
        <f t="shared" si="43"/>
        <v>0</v>
      </c>
      <c r="O179" s="139"/>
      <c r="P179" s="137">
        <f t="shared" si="31"/>
        <v>0</v>
      </c>
    </row>
    <row r="180" spans="1:16" ht="12.75">
      <c r="A180" s="72" t="s">
        <v>72</v>
      </c>
      <c r="B180" s="50">
        <v>433550</v>
      </c>
      <c r="C180" s="7"/>
      <c r="D180" s="7"/>
      <c r="E180" s="51">
        <f t="shared" si="40"/>
        <v>433550</v>
      </c>
      <c r="F180" s="50"/>
      <c r="G180" s="7"/>
      <c r="H180" s="51">
        <f t="shared" si="41"/>
        <v>433550</v>
      </c>
      <c r="I180" s="50"/>
      <c r="J180" s="7"/>
      <c r="K180" s="51">
        <f t="shared" si="42"/>
        <v>433550</v>
      </c>
      <c r="L180" s="50"/>
      <c r="M180" s="7"/>
      <c r="N180" s="51">
        <f t="shared" si="43"/>
        <v>433550</v>
      </c>
      <c r="O180" s="139"/>
      <c r="P180" s="137">
        <f t="shared" si="31"/>
        <v>433550</v>
      </c>
    </row>
    <row r="181" spans="1:16" ht="12" customHeight="1" hidden="1">
      <c r="A181" s="72" t="s">
        <v>106</v>
      </c>
      <c r="B181" s="50"/>
      <c r="C181" s="7"/>
      <c r="D181" s="7"/>
      <c r="E181" s="64">
        <f t="shared" si="40"/>
        <v>0</v>
      </c>
      <c r="F181" s="50"/>
      <c r="G181" s="7"/>
      <c r="H181" s="51">
        <f t="shared" si="41"/>
        <v>0</v>
      </c>
      <c r="I181" s="50"/>
      <c r="J181" s="7"/>
      <c r="K181" s="51">
        <f t="shared" si="42"/>
        <v>0</v>
      </c>
      <c r="L181" s="50"/>
      <c r="M181" s="7"/>
      <c r="N181" s="51">
        <f t="shared" si="43"/>
        <v>0</v>
      </c>
      <c r="O181" s="139"/>
      <c r="P181" s="137">
        <f t="shared" si="31"/>
        <v>0</v>
      </c>
    </row>
    <row r="182" spans="1:16" ht="12.75">
      <c r="A182" s="79" t="s">
        <v>75</v>
      </c>
      <c r="B182" s="60">
        <f aca="true" t="shared" si="44" ref="B182:P182">SUM(B184:B193)</f>
        <v>14000</v>
      </c>
      <c r="C182" s="13">
        <f t="shared" si="44"/>
        <v>-14000</v>
      </c>
      <c r="D182" s="13"/>
      <c r="E182" s="61">
        <f t="shared" si="44"/>
        <v>0</v>
      </c>
      <c r="F182" s="60"/>
      <c r="G182" s="13"/>
      <c r="H182" s="61">
        <f t="shared" si="44"/>
        <v>0</v>
      </c>
      <c r="I182" s="60"/>
      <c r="J182" s="13"/>
      <c r="K182" s="61">
        <f t="shared" si="44"/>
        <v>0</v>
      </c>
      <c r="L182" s="60"/>
      <c r="M182" s="13"/>
      <c r="N182" s="61">
        <f t="shared" si="44"/>
        <v>0</v>
      </c>
      <c r="O182" s="145"/>
      <c r="P182" s="130">
        <f t="shared" si="44"/>
        <v>0</v>
      </c>
    </row>
    <row r="183" spans="1:16" ht="12.75">
      <c r="A183" s="70" t="s">
        <v>38</v>
      </c>
      <c r="B183" s="52"/>
      <c r="C183" s="8"/>
      <c r="D183" s="8"/>
      <c r="E183" s="53"/>
      <c r="F183" s="52"/>
      <c r="G183" s="8"/>
      <c r="H183" s="53"/>
      <c r="I183" s="52"/>
      <c r="J183" s="8"/>
      <c r="K183" s="53"/>
      <c r="L183" s="52"/>
      <c r="M183" s="8"/>
      <c r="N183" s="53"/>
      <c r="O183" s="139"/>
      <c r="P183" s="137"/>
    </row>
    <row r="184" spans="1:16" ht="12.75">
      <c r="A184" s="80" t="s">
        <v>76</v>
      </c>
      <c r="B184" s="54">
        <v>14000</v>
      </c>
      <c r="C184" s="10">
        <v>-14000</v>
      </c>
      <c r="D184" s="10"/>
      <c r="E184" s="55">
        <f>B184+C184+D184</f>
        <v>0</v>
      </c>
      <c r="F184" s="50"/>
      <c r="G184" s="7"/>
      <c r="H184" s="51">
        <f>E184+F184+G184</f>
        <v>0</v>
      </c>
      <c r="I184" s="50"/>
      <c r="J184" s="7"/>
      <c r="K184" s="51">
        <f>H184+I184+J184</f>
        <v>0</v>
      </c>
      <c r="L184" s="50"/>
      <c r="M184" s="7"/>
      <c r="N184" s="51">
        <f>K184+L184+M184</f>
        <v>0</v>
      </c>
      <c r="O184" s="139"/>
      <c r="P184" s="137">
        <f t="shared" si="31"/>
        <v>0</v>
      </c>
    </row>
    <row r="185" spans="1:16" ht="12.75" hidden="1">
      <c r="A185" s="72" t="s">
        <v>107</v>
      </c>
      <c r="B185" s="50"/>
      <c r="C185" s="7"/>
      <c r="D185" s="7"/>
      <c r="E185" s="51">
        <f aca="true" t="shared" si="45" ref="E185:E193">B185+C185+D185</f>
        <v>0</v>
      </c>
      <c r="F185" s="50"/>
      <c r="G185" s="7"/>
      <c r="H185" s="51">
        <f aca="true" t="shared" si="46" ref="H185:H193">E185+F185+G185</f>
        <v>0</v>
      </c>
      <c r="I185" s="50"/>
      <c r="J185" s="7"/>
      <c r="K185" s="51">
        <f aca="true" t="shared" si="47" ref="K185:K193">H185+I185+J185</f>
        <v>0</v>
      </c>
      <c r="L185" s="50"/>
      <c r="M185" s="7"/>
      <c r="N185" s="51">
        <f aca="true" t="shared" si="48" ref="N185:N193">K185+L185+M185</f>
        <v>0</v>
      </c>
      <c r="O185" s="139"/>
      <c r="P185" s="137">
        <f t="shared" si="31"/>
        <v>0</v>
      </c>
    </row>
    <row r="186" spans="1:16" ht="12.75" hidden="1">
      <c r="A186" s="72" t="s">
        <v>291</v>
      </c>
      <c r="B186" s="50"/>
      <c r="C186" s="7"/>
      <c r="D186" s="7"/>
      <c r="E186" s="51">
        <f t="shared" si="45"/>
        <v>0</v>
      </c>
      <c r="F186" s="50"/>
      <c r="G186" s="7"/>
      <c r="H186" s="51">
        <f t="shared" si="46"/>
        <v>0</v>
      </c>
      <c r="I186" s="50"/>
      <c r="J186" s="7"/>
      <c r="K186" s="51">
        <f t="shared" si="47"/>
        <v>0</v>
      </c>
      <c r="L186" s="50"/>
      <c r="M186" s="7"/>
      <c r="N186" s="51">
        <f t="shared" si="48"/>
        <v>0</v>
      </c>
      <c r="O186" s="139"/>
      <c r="P186" s="137">
        <f t="shared" si="31"/>
        <v>0</v>
      </c>
    </row>
    <row r="187" spans="1:16" ht="12.75" hidden="1">
      <c r="A187" s="72" t="s">
        <v>108</v>
      </c>
      <c r="B187" s="50"/>
      <c r="C187" s="7"/>
      <c r="D187" s="7"/>
      <c r="E187" s="51">
        <f t="shared" si="45"/>
        <v>0</v>
      </c>
      <c r="F187" s="50"/>
      <c r="G187" s="7"/>
      <c r="H187" s="51">
        <f t="shared" si="46"/>
        <v>0</v>
      </c>
      <c r="I187" s="50"/>
      <c r="J187" s="7"/>
      <c r="K187" s="51">
        <f t="shared" si="47"/>
        <v>0</v>
      </c>
      <c r="L187" s="50"/>
      <c r="M187" s="7"/>
      <c r="N187" s="51">
        <f t="shared" si="48"/>
        <v>0</v>
      </c>
      <c r="O187" s="139"/>
      <c r="P187" s="137">
        <f t="shared" si="31"/>
        <v>0</v>
      </c>
    </row>
    <row r="188" spans="1:16" ht="12.75" hidden="1">
      <c r="A188" s="72" t="s">
        <v>238</v>
      </c>
      <c r="B188" s="50"/>
      <c r="C188" s="7"/>
      <c r="D188" s="7"/>
      <c r="E188" s="51">
        <f t="shared" si="45"/>
        <v>0</v>
      </c>
      <c r="F188" s="50"/>
      <c r="G188" s="7"/>
      <c r="H188" s="51">
        <f t="shared" si="46"/>
        <v>0</v>
      </c>
      <c r="I188" s="50"/>
      <c r="J188" s="7"/>
      <c r="K188" s="51">
        <f t="shared" si="47"/>
        <v>0</v>
      </c>
      <c r="L188" s="50"/>
      <c r="M188" s="7"/>
      <c r="N188" s="51">
        <f t="shared" si="48"/>
        <v>0</v>
      </c>
      <c r="O188" s="139"/>
      <c r="P188" s="137">
        <f t="shared" si="31"/>
        <v>0</v>
      </c>
    </row>
    <row r="189" spans="1:16" ht="12.75" hidden="1">
      <c r="A189" s="72" t="s">
        <v>109</v>
      </c>
      <c r="B189" s="50"/>
      <c r="C189" s="7"/>
      <c r="D189" s="7"/>
      <c r="E189" s="51">
        <f t="shared" si="45"/>
        <v>0</v>
      </c>
      <c r="F189" s="50"/>
      <c r="G189" s="7"/>
      <c r="H189" s="51">
        <f t="shared" si="46"/>
        <v>0</v>
      </c>
      <c r="I189" s="50"/>
      <c r="J189" s="7"/>
      <c r="K189" s="51">
        <f t="shared" si="47"/>
        <v>0</v>
      </c>
      <c r="L189" s="67"/>
      <c r="M189" s="7"/>
      <c r="N189" s="51">
        <f t="shared" si="48"/>
        <v>0</v>
      </c>
      <c r="O189" s="139"/>
      <c r="P189" s="137">
        <f t="shared" si="31"/>
        <v>0</v>
      </c>
    </row>
    <row r="190" spans="1:16" ht="12.75" hidden="1">
      <c r="A190" s="72" t="s">
        <v>246</v>
      </c>
      <c r="B190" s="50"/>
      <c r="C190" s="7"/>
      <c r="D190" s="7"/>
      <c r="E190" s="51">
        <f t="shared" si="45"/>
        <v>0</v>
      </c>
      <c r="F190" s="50"/>
      <c r="G190" s="7"/>
      <c r="H190" s="51">
        <f t="shared" si="46"/>
        <v>0</v>
      </c>
      <c r="I190" s="50"/>
      <c r="J190" s="7"/>
      <c r="K190" s="51">
        <f t="shared" si="47"/>
        <v>0</v>
      </c>
      <c r="L190" s="67"/>
      <c r="M190" s="7"/>
      <c r="N190" s="51">
        <f t="shared" si="48"/>
        <v>0</v>
      </c>
      <c r="O190" s="139"/>
      <c r="P190" s="137">
        <f t="shared" si="31"/>
        <v>0</v>
      </c>
    </row>
    <row r="191" spans="1:16" ht="12.75" hidden="1">
      <c r="A191" s="71" t="s">
        <v>110</v>
      </c>
      <c r="B191" s="50"/>
      <c r="C191" s="7"/>
      <c r="D191" s="7"/>
      <c r="E191" s="51">
        <f t="shared" si="45"/>
        <v>0</v>
      </c>
      <c r="F191" s="54"/>
      <c r="G191" s="10"/>
      <c r="H191" s="55">
        <f t="shared" si="46"/>
        <v>0</v>
      </c>
      <c r="I191" s="54"/>
      <c r="J191" s="10"/>
      <c r="K191" s="55">
        <f t="shared" si="47"/>
        <v>0</v>
      </c>
      <c r="L191" s="54"/>
      <c r="M191" s="10"/>
      <c r="N191" s="55">
        <f t="shared" si="48"/>
        <v>0</v>
      </c>
      <c r="O191" s="152"/>
      <c r="P191" s="153">
        <f t="shared" si="31"/>
        <v>0</v>
      </c>
    </row>
    <row r="192" spans="1:16" ht="12.75" hidden="1">
      <c r="A192" s="72" t="s">
        <v>105</v>
      </c>
      <c r="B192" s="50"/>
      <c r="C192" s="7"/>
      <c r="D192" s="7"/>
      <c r="E192" s="51">
        <f t="shared" si="45"/>
        <v>0</v>
      </c>
      <c r="F192" s="50"/>
      <c r="G192" s="7"/>
      <c r="H192" s="51">
        <f t="shared" si="46"/>
        <v>0</v>
      </c>
      <c r="I192" s="50"/>
      <c r="J192" s="7"/>
      <c r="K192" s="51">
        <f t="shared" si="47"/>
        <v>0</v>
      </c>
      <c r="L192" s="50"/>
      <c r="M192" s="7"/>
      <c r="N192" s="51">
        <f t="shared" si="48"/>
        <v>0</v>
      </c>
      <c r="O192" s="139"/>
      <c r="P192" s="137">
        <f t="shared" si="31"/>
        <v>0</v>
      </c>
    </row>
    <row r="193" spans="1:16" ht="12.75" hidden="1">
      <c r="A193" s="75" t="s">
        <v>299</v>
      </c>
      <c r="B193" s="54"/>
      <c r="C193" s="10"/>
      <c r="D193" s="10"/>
      <c r="E193" s="55">
        <f t="shared" si="45"/>
        <v>0</v>
      </c>
      <c r="F193" s="54"/>
      <c r="G193" s="10"/>
      <c r="H193" s="55">
        <f t="shared" si="46"/>
        <v>0</v>
      </c>
      <c r="I193" s="54"/>
      <c r="J193" s="10"/>
      <c r="K193" s="55">
        <f t="shared" si="47"/>
        <v>0</v>
      </c>
      <c r="L193" s="54"/>
      <c r="M193" s="10"/>
      <c r="N193" s="55">
        <f t="shared" si="48"/>
        <v>0</v>
      </c>
      <c r="O193" s="152"/>
      <c r="P193" s="153">
        <f t="shared" si="31"/>
        <v>0</v>
      </c>
    </row>
    <row r="194" spans="1:16" ht="12.75">
      <c r="A194" s="69" t="s">
        <v>111</v>
      </c>
      <c r="B194" s="48">
        <f>B195+B201</f>
        <v>4280</v>
      </c>
      <c r="C194" s="6">
        <f>C195+C201</f>
        <v>0</v>
      </c>
      <c r="D194" s="6"/>
      <c r="E194" s="49">
        <f>E195+E201</f>
        <v>4280</v>
      </c>
      <c r="F194" s="48"/>
      <c r="G194" s="6"/>
      <c r="H194" s="49">
        <f>H195+H201</f>
        <v>4280</v>
      </c>
      <c r="I194" s="48"/>
      <c r="J194" s="6"/>
      <c r="K194" s="49">
        <f>K195+K201</f>
        <v>4280</v>
      </c>
      <c r="L194" s="48"/>
      <c r="M194" s="6"/>
      <c r="N194" s="49">
        <f>N195+N201</f>
        <v>4280</v>
      </c>
      <c r="O194" s="140"/>
      <c r="P194" s="116">
        <f>P195+P201</f>
        <v>4280</v>
      </c>
    </row>
    <row r="195" spans="1:16" ht="12.75">
      <c r="A195" s="78" t="s">
        <v>69</v>
      </c>
      <c r="B195" s="58">
        <f>SUM(B197:B200)</f>
        <v>4280</v>
      </c>
      <c r="C195" s="12">
        <f>SUM(C197:C200)</f>
        <v>0</v>
      </c>
      <c r="D195" s="12"/>
      <c r="E195" s="59">
        <f>SUM(E197:E200)</f>
        <v>4280</v>
      </c>
      <c r="F195" s="58"/>
      <c r="G195" s="12"/>
      <c r="H195" s="59">
        <f>SUM(H197:H200)</f>
        <v>4280</v>
      </c>
      <c r="I195" s="58"/>
      <c r="J195" s="12"/>
      <c r="K195" s="59">
        <f>SUM(K197:K200)</f>
        <v>4280</v>
      </c>
      <c r="L195" s="58"/>
      <c r="M195" s="12"/>
      <c r="N195" s="59">
        <f>SUM(N197:N200)</f>
        <v>4280</v>
      </c>
      <c r="O195" s="144"/>
      <c r="P195" s="117">
        <f>SUM(P197:P200)</f>
        <v>4280</v>
      </c>
    </row>
    <row r="196" spans="1:16" ht="12.75">
      <c r="A196" s="74" t="s">
        <v>38</v>
      </c>
      <c r="B196" s="50"/>
      <c r="C196" s="7"/>
      <c r="D196" s="7"/>
      <c r="E196" s="49"/>
      <c r="F196" s="50"/>
      <c r="G196" s="7"/>
      <c r="H196" s="49"/>
      <c r="I196" s="50"/>
      <c r="J196" s="7"/>
      <c r="K196" s="49"/>
      <c r="L196" s="50"/>
      <c r="M196" s="7"/>
      <c r="N196" s="49"/>
      <c r="O196" s="139"/>
      <c r="P196" s="137"/>
    </row>
    <row r="197" spans="1:16" ht="12.75">
      <c r="A197" s="80" t="s">
        <v>72</v>
      </c>
      <c r="B197" s="54">
        <v>4280</v>
      </c>
      <c r="C197" s="10"/>
      <c r="D197" s="10"/>
      <c r="E197" s="55">
        <f>B197+C197+D197</f>
        <v>4280</v>
      </c>
      <c r="F197" s="50"/>
      <c r="G197" s="7"/>
      <c r="H197" s="51">
        <f>E197+F197+G197</f>
        <v>4280</v>
      </c>
      <c r="I197" s="50"/>
      <c r="J197" s="7"/>
      <c r="K197" s="51">
        <f>H197+I197+J197</f>
        <v>4280</v>
      </c>
      <c r="L197" s="50"/>
      <c r="M197" s="7"/>
      <c r="N197" s="51">
        <f>K197+L197+M197-506</f>
        <v>3774</v>
      </c>
      <c r="O197" s="139"/>
      <c r="P197" s="137">
        <f t="shared" si="31"/>
        <v>3774</v>
      </c>
    </row>
    <row r="198" spans="1:16" ht="12.75" hidden="1">
      <c r="A198" s="72" t="s">
        <v>89</v>
      </c>
      <c r="B198" s="50"/>
      <c r="C198" s="7"/>
      <c r="D198" s="7"/>
      <c r="E198" s="51">
        <f>B198+C198+D198</f>
        <v>0</v>
      </c>
      <c r="F198" s="50"/>
      <c r="G198" s="7"/>
      <c r="H198" s="51"/>
      <c r="I198" s="50"/>
      <c r="J198" s="7"/>
      <c r="K198" s="51"/>
      <c r="L198" s="50"/>
      <c r="M198" s="7"/>
      <c r="N198" s="51">
        <v>506</v>
      </c>
      <c r="O198" s="139"/>
      <c r="P198" s="137">
        <f t="shared" si="31"/>
        <v>506</v>
      </c>
    </row>
    <row r="199" spans="1:16" ht="12.75" hidden="1">
      <c r="A199" s="75" t="s">
        <v>107</v>
      </c>
      <c r="B199" s="54"/>
      <c r="C199" s="10"/>
      <c r="D199" s="10"/>
      <c r="E199" s="55">
        <f>B199+C199+D199</f>
        <v>0</v>
      </c>
      <c r="F199" s="54"/>
      <c r="G199" s="10"/>
      <c r="H199" s="55">
        <f>E199+F199+G199</f>
        <v>0</v>
      </c>
      <c r="I199" s="54"/>
      <c r="J199" s="10"/>
      <c r="K199" s="55">
        <f>H199+I199+J199</f>
        <v>0</v>
      </c>
      <c r="L199" s="54"/>
      <c r="M199" s="10"/>
      <c r="N199" s="55">
        <f>K199+L199+M199</f>
        <v>0</v>
      </c>
      <c r="O199" s="152"/>
      <c r="P199" s="153">
        <f t="shared" si="31"/>
        <v>0</v>
      </c>
    </row>
    <row r="200" spans="1:16" ht="12.75" hidden="1">
      <c r="A200" s="81" t="s">
        <v>92</v>
      </c>
      <c r="B200" s="50"/>
      <c r="C200" s="7"/>
      <c r="D200" s="7"/>
      <c r="E200" s="51">
        <f>B200+C200+D200</f>
        <v>0</v>
      </c>
      <c r="F200" s="50"/>
      <c r="G200" s="7"/>
      <c r="H200" s="51">
        <f>E200+F200+G200</f>
        <v>0</v>
      </c>
      <c r="I200" s="50"/>
      <c r="J200" s="7"/>
      <c r="K200" s="51">
        <f>H200+I200+J200</f>
        <v>0</v>
      </c>
      <c r="L200" s="50"/>
      <c r="M200" s="7"/>
      <c r="N200" s="51">
        <f>K200+L200+M200</f>
        <v>0</v>
      </c>
      <c r="O200" s="139"/>
      <c r="P200" s="137">
        <f t="shared" si="31"/>
        <v>0</v>
      </c>
    </row>
    <row r="201" spans="1:16" ht="12.75" hidden="1">
      <c r="A201" s="79" t="s">
        <v>75</v>
      </c>
      <c r="B201" s="60">
        <f>B203</f>
        <v>0</v>
      </c>
      <c r="C201" s="13">
        <f>C203</f>
        <v>0</v>
      </c>
      <c r="D201" s="13"/>
      <c r="E201" s="61">
        <f>E203</f>
        <v>0</v>
      </c>
      <c r="F201" s="60"/>
      <c r="G201" s="13"/>
      <c r="H201" s="61">
        <f>H203</f>
        <v>0</v>
      </c>
      <c r="I201" s="52"/>
      <c r="J201" s="8"/>
      <c r="K201" s="53">
        <f>K203</f>
        <v>0</v>
      </c>
      <c r="L201" s="52"/>
      <c r="M201" s="8"/>
      <c r="N201" s="53">
        <f>N203</f>
        <v>0</v>
      </c>
      <c r="O201" s="142"/>
      <c r="P201" s="65">
        <f>P203</f>
        <v>0</v>
      </c>
    </row>
    <row r="202" spans="1:16" ht="12.75" hidden="1">
      <c r="A202" s="70" t="s">
        <v>38</v>
      </c>
      <c r="B202" s="50"/>
      <c r="C202" s="7"/>
      <c r="D202" s="7"/>
      <c r="E202" s="51"/>
      <c r="F202" s="50"/>
      <c r="G202" s="7"/>
      <c r="H202" s="51"/>
      <c r="I202" s="50"/>
      <c r="J202" s="7"/>
      <c r="K202" s="51"/>
      <c r="L202" s="50"/>
      <c r="M202" s="7"/>
      <c r="N202" s="51"/>
      <c r="O202" s="139"/>
      <c r="P202" s="137"/>
    </row>
    <row r="203" spans="1:16" ht="12.75" hidden="1">
      <c r="A203" s="82" t="s">
        <v>95</v>
      </c>
      <c r="B203" s="54"/>
      <c r="C203" s="10"/>
      <c r="D203" s="10"/>
      <c r="E203" s="55"/>
      <c r="F203" s="54"/>
      <c r="G203" s="10"/>
      <c r="H203" s="55"/>
      <c r="I203" s="54"/>
      <c r="J203" s="10"/>
      <c r="K203" s="55">
        <f>H203+I203+J203</f>
        <v>0</v>
      </c>
      <c r="L203" s="54"/>
      <c r="M203" s="10"/>
      <c r="N203" s="55">
        <f>K203+L203+M203</f>
        <v>0</v>
      </c>
      <c r="O203" s="152"/>
      <c r="P203" s="153">
        <f t="shared" si="31"/>
        <v>0</v>
      </c>
    </row>
    <row r="204" spans="1:16" ht="12.75">
      <c r="A204" s="73" t="s">
        <v>112</v>
      </c>
      <c r="B204" s="52">
        <f aca="true" t="shared" si="49" ref="B204:N204">B205+B211</f>
        <v>26780</v>
      </c>
      <c r="C204" s="8">
        <f t="shared" si="49"/>
        <v>9367</v>
      </c>
      <c r="D204" s="8"/>
      <c r="E204" s="53">
        <f t="shared" si="49"/>
        <v>36147</v>
      </c>
      <c r="F204" s="52"/>
      <c r="G204" s="8"/>
      <c r="H204" s="53">
        <f t="shared" si="49"/>
        <v>31310.4</v>
      </c>
      <c r="I204" s="52"/>
      <c r="J204" s="8"/>
      <c r="K204" s="53">
        <f t="shared" si="49"/>
        <v>31310.4</v>
      </c>
      <c r="L204" s="52"/>
      <c r="M204" s="8"/>
      <c r="N204" s="53">
        <f t="shared" si="49"/>
        <v>31310.4</v>
      </c>
      <c r="O204" s="142"/>
      <c r="P204" s="65">
        <f>P205+P211</f>
        <v>31310.4</v>
      </c>
    </row>
    <row r="205" spans="1:16" ht="12.75">
      <c r="A205" s="78" t="s">
        <v>69</v>
      </c>
      <c r="B205" s="58">
        <f aca="true" t="shared" si="50" ref="B205:N205">SUM(B207:B210)</f>
        <v>24580</v>
      </c>
      <c r="C205" s="12">
        <f t="shared" si="50"/>
        <v>4836.6</v>
      </c>
      <c r="D205" s="12"/>
      <c r="E205" s="59">
        <f t="shared" si="50"/>
        <v>29416.6</v>
      </c>
      <c r="F205" s="58"/>
      <c r="G205" s="12"/>
      <c r="H205" s="59">
        <f t="shared" si="50"/>
        <v>24580</v>
      </c>
      <c r="I205" s="58"/>
      <c r="J205" s="12"/>
      <c r="K205" s="59">
        <f t="shared" si="50"/>
        <v>24580</v>
      </c>
      <c r="L205" s="58"/>
      <c r="M205" s="12"/>
      <c r="N205" s="59">
        <f t="shared" si="50"/>
        <v>24580</v>
      </c>
      <c r="O205" s="144"/>
      <c r="P205" s="117">
        <f>SUM(P207:P210)</f>
        <v>24580</v>
      </c>
    </row>
    <row r="206" spans="1:16" ht="12.75">
      <c r="A206" s="74" t="s">
        <v>38</v>
      </c>
      <c r="B206" s="50"/>
      <c r="C206" s="7"/>
      <c r="D206" s="7"/>
      <c r="E206" s="49"/>
      <c r="F206" s="50"/>
      <c r="G206" s="7"/>
      <c r="H206" s="49"/>
      <c r="I206" s="50"/>
      <c r="J206" s="7"/>
      <c r="K206" s="49"/>
      <c r="L206" s="50"/>
      <c r="M206" s="7"/>
      <c r="N206" s="49"/>
      <c r="O206" s="139"/>
      <c r="P206" s="137"/>
    </row>
    <row r="207" spans="1:16" ht="12.75">
      <c r="A207" s="72" t="s">
        <v>72</v>
      </c>
      <c r="B207" s="50">
        <v>4580</v>
      </c>
      <c r="C207" s="7"/>
      <c r="D207" s="7"/>
      <c r="E207" s="51">
        <f>B207+C207+D207</f>
        <v>4580</v>
      </c>
      <c r="F207" s="50"/>
      <c r="G207" s="7"/>
      <c r="H207" s="51">
        <f>E207+F207+G207</f>
        <v>4580</v>
      </c>
      <c r="I207" s="50"/>
      <c r="J207" s="7"/>
      <c r="K207" s="51">
        <f>H207+I207+J207</f>
        <v>4580</v>
      </c>
      <c r="L207" s="50"/>
      <c r="M207" s="7"/>
      <c r="N207" s="51">
        <f>K207+L207+M207</f>
        <v>4580</v>
      </c>
      <c r="O207" s="139"/>
      <c r="P207" s="137">
        <f t="shared" si="31"/>
        <v>4580</v>
      </c>
    </row>
    <row r="208" spans="1:16" ht="12.75" hidden="1">
      <c r="A208" s="72" t="s">
        <v>107</v>
      </c>
      <c r="B208" s="50"/>
      <c r="C208" s="7"/>
      <c r="D208" s="7"/>
      <c r="E208" s="51">
        <f>B208+C208+D208</f>
        <v>0</v>
      </c>
      <c r="F208" s="50"/>
      <c r="G208" s="7"/>
      <c r="H208" s="51"/>
      <c r="I208" s="50"/>
      <c r="J208" s="7"/>
      <c r="K208" s="51"/>
      <c r="L208" s="50"/>
      <c r="M208" s="7"/>
      <c r="N208" s="51">
        <f>K208+L208+M208</f>
        <v>0</v>
      </c>
      <c r="O208" s="139"/>
      <c r="P208" s="137">
        <f t="shared" si="31"/>
        <v>0</v>
      </c>
    </row>
    <row r="209" spans="1:16" ht="12.75">
      <c r="A209" s="72" t="s">
        <v>341</v>
      </c>
      <c r="B209" s="50"/>
      <c r="C209" s="7">
        <v>4836.6</v>
      </c>
      <c r="D209" s="7"/>
      <c r="E209" s="51">
        <f>B209+C209+D209</f>
        <v>4836.6</v>
      </c>
      <c r="F209" s="50"/>
      <c r="G209" s="7"/>
      <c r="H209" s="51"/>
      <c r="I209" s="50"/>
      <c r="J209" s="7"/>
      <c r="K209" s="51"/>
      <c r="L209" s="50"/>
      <c r="M209" s="7"/>
      <c r="N209" s="51"/>
      <c r="O209" s="139"/>
      <c r="P209" s="137"/>
    </row>
    <row r="210" spans="1:16" ht="12.75">
      <c r="A210" s="72" t="s">
        <v>113</v>
      </c>
      <c r="B210" s="50">
        <v>20000</v>
      </c>
      <c r="C210" s="7"/>
      <c r="D210" s="7"/>
      <c r="E210" s="51">
        <f>B210+C210+D210</f>
        <v>20000</v>
      </c>
      <c r="F210" s="50"/>
      <c r="G210" s="7"/>
      <c r="H210" s="51">
        <f>E210+F210+G210</f>
        <v>20000</v>
      </c>
      <c r="I210" s="50"/>
      <c r="J210" s="7"/>
      <c r="K210" s="51">
        <f>H210+I210+J210</f>
        <v>20000</v>
      </c>
      <c r="L210" s="50"/>
      <c r="M210" s="7"/>
      <c r="N210" s="51">
        <f>K210+L210+M210</f>
        <v>20000</v>
      </c>
      <c r="O210" s="139"/>
      <c r="P210" s="137">
        <f aca="true" t="shared" si="51" ref="P210:P264">N210+O210</f>
        <v>20000</v>
      </c>
    </row>
    <row r="211" spans="1:16" ht="12.75">
      <c r="A211" s="79" t="s">
        <v>75</v>
      </c>
      <c r="B211" s="60">
        <f>B215+B213+B214</f>
        <v>2200</v>
      </c>
      <c r="C211" s="13">
        <f aca="true" t="shared" si="52" ref="C211:K211">C215+C213</f>
        <v>4530.4</v>
      </c>
      <c r="D211" s="13"/>
      <c r="E211" s="61">
        <f t="shared" si="52"/>
        <v>6730.4</v>
      </c>
      <c r="F211" s="60"/>
      <c r="G211" s="13"/>
      <c r="H211" s="61">
        <f t="shared" si="52"/>
        <v>6730.4</v>
      </c>
      <c r="I211" s="60"/>
      <c r="J211" s="126"/>
      <c r="K211" s="61">
        <f t="shared" si="52"/>
        <v>6730.4</v>
      </c>
      <c r="L211" s="60"/>
      <c r="M211" s="13"/>
      <c r="N211" s="61">
        <f>N215+N213+N214</f>
        <v>6730.4</v>
      </c>
      <c r="O211" s="145"/>
      <c r="P211" s="130">
        <f>P215+P213+P214</f>
        <v>6730.4</v>
      </c>
    </row>
    <row r="212" spans="1:16" ht="12.75">
      <c r="A212" s="70" t="s">
        <v>38</v>
      </c>
      <c r="B212" s="52"/>
      <c r="C212" s="8"/>
      <c r="D212" s="8"/>
      <c r="E212" s="53"/>
      <c r="F212" s="52"/>
      <c r="G212" s="8"/>
      <c r="H212" s="53"/>
      <c r="I212" s="52"/>
      <c r="J212" s="8"/>
      <c r="K212" s="53"/>
      <c r="L212" s="52"/>
      <c r="M212" s="8"/>
      <c r="N212" s="53"/>
      <c r="O212" s="139"/>
      <c r="P212" s="137"/>
    </row>
    <row r="213" spans="1:16" ht="12.75">
      <c r="A213" s="72" t="s">
        <v>342</v>
      </c>
      <c r="B213" s="50"/>
      <c r="C213" s="7">
        <v>4530.4</v>
      </c>
      <c r="D213" s="8"/>
      <c r="E213" s="51">
        <f>B213+C213+D213</f>
        <v>4530.4</v>
      </c>
      <c r="F213" s="52"/>
      <c r="G213" s="8"/>
      <c r="H213" s="51">
        <f>E213+F213+G213</f>
        <v>4530.4</v>
      </c>
      <c r="I213" s="52"/>
      <c r="J213" s="8"/>
      <c r="K213" s="51">
        <f>H213+I213+J213</f>
        <v>4530.4</v>
      </c>
      <c r="L213" s="52"/>
      <c r="M213" s="8"/>
      <c r="N213" s="51">
        <f>K213+L213+M213</f>
        <v>4530.4</v>
      </c>
      <c r="O213" s="139"/>
      <c r="P213" s="137">
        <f t="shared" si="51"/>
        <v>4530.4</v>
      </c>
    </row>
    <row r="214" spans="1:16" ht="12.75" hidden="1">
      <c r="A214" s="72" t="s">
        <v>298</v>
      </c>
      <c r="B214" s="50"/>
      <c r="C214" s="7"/>
      <c r="D214" s="8"/>
      <c r="E214" s="51">
        <f>B214+C214+D214</f>
        <v>0</v>
      </c>
      <c r="F214" s="52"/>
      <c r="G214" s="8"/>
      <c r="H214" s="51"/>
      <c r="I214" s="52"/>
      <c r="J214" s="8"/>
      <c r="K214" s="51"/>
      <c r="L214" s="52"/>
      <c r="M214" s="8"/>
      <c r="N214" s="51">
        <f>K214+L214+M214</f>
        <v>0</v>
      </c>
      <c r="O214" s="139"/>
      <c r="P214" s="137">
        <f t="shared" si="51"/>
        <v>0</v>
      </c>
    </row>
    <row r="215" spans="1:16" ht="12.75">
      <c r="A215" s="83" t="s">
        <v>76</v>
      </c>
      <c r="B215" s="54">
        <v>2200</v>
      </c>
      <c r="C215" s="10"/>
      <c r="D215" s="10"/>
      <c r="E215" s="55">
        <f>B215+C215+D215</f>
        <v>2200</v>
      </c>
      <c r="F215" s="54"/>
      <c r="G215" s="10"/>
      <c r="H215" s="55">
        <f>E215+F215+G215</f>
        <v>2200</v>
      </c>
      <c r="I215" s="54"/>
      <c r="J215" s="10"/>
      <c r="K215" s="55">
        <f>H215+I215+J215</f>
        <v>2200</v>
      </c>
      <c r="L215" s="54"/>
      <c r="M215" s="10"/>
      <c r="N215" s="55">
        <f>K215+L215+M215</f>
        <v>2200</v>
      </c>
      <c r="O215" s="152"/>
      <c r="P215" s="153">
        <f t="shared" si="51"/>
        <v>2200</v>
      </c>
    </row>
    <row r="216" spans="1:16" ht="12.75">
      <c r="A216" s="69" t="s">
        <v>338</v>
      </c>
      <c r="B216" s="48">
        <f>B217+B253</f>
        <v>10800</v>
      </c>
      <c r="C216" s="6">
        <f>C217+C253</f>
        <v>-7190</v>
      </c>
      <c r="D216" s="6"/>
      <c r="E216" s="49">
        <f>E217+E253</f>
        <v>3610</v>
      </c>
      <c r="F216" s="48"/>
      <c r="G216" s="6"/>
      <c r="H216" s="49" t="e">
        <f>H217+H253</f>
        <v>#REF!</v>
      </c>
      <c r="I216" s="48"/>
      <c r="J216" s="6"/>
      <c r="K216" s="49" t="e">
        <f>K217+K253</f>
        <v>#REF!</v>
      </c>
      <c r="L216" s="48"/>
      <c r="M216" s="6"/>
      <c r="N216" s="49" t="e">
        <f>N217+N253</f>
        <v>#REF!</v>
      </c>
      <c r="O216" s="140"/>
      <c r="P216" s="116" t="e">
        <f>P217+P253</f>
        <v>#REF!</v>
      </c>
    </row>
    <row r="217" spans="1:16" ht="12.75">
      <c r="A217" s="78" t="s">
        <v>69</v>
      </c>
      <c r="B217" s="58">
        <f>SUM(B219:B252)</f>
        <v>10800</v>
      </c>
      <c r="C217" s="12">
        <f>SUM(C219:C252)</f>
        <v>-7190</v>
      </c>
      <c r="D217" s="12"/>
      <c r="E217" s="59">
        <f>SUM(E219:E252)</f>
        <v>3610</v>
      </c>
      <c r="F217" s="58"/>
      <c r="G217" s="12"/>
      <c r="H217" s="59" t="e">
        <f>SUM(H219:H251)+#REF!</f>
        <v>#REF!</v>
      </c>
      <c r="I217" s="58"/>
      <c r="J217" s="12"/>
      <c r="K217" s="59" t="e">
        <f>SUM(K219:K251)+#REF!</f>
        <v>#REF!</v>
      </c>
      <c r="L217" s="58"/>
      <c r="M217" s="12"/>
      <c r="N217" s="59" t="e">
        <f>SUM(N219:N251)+#REF!</f>
        <v>#REF!</v>
      </c>
      <c r="O217" s="144"/>
      <c r="P217" s="117" t="e">
        <f>SUM(P219:P251)+#REF!</f>
        <v>#REF!</v>
      </c>
    </row>
    <row r="218" spans="1:16" ht="12.75">
      <c r="A218" s="70" t="s">
        <v>38</v>
      </c>
      <c r="B218" s="52"/>
      <c r="C218" s="8"/>
      <c r="D218" s="8"/>
      <c r="E218" s="53"/>
      <c r="F218" s="52"/>
      <c r="G218" s="8"/>
      <c r="H218" s="53"/>
      <c r="I218" s="52"/>
      <c r="J218" s="8"/>
      <c r="K218" s="53"/>
      <c r="L218" s="52"/>
      <c r="M218" s="8"/>
      <c r="N218" s="53"/>
      <c r="O218" s="139"/>
      <c r="P218" s="137"/>
    </row>
    <row r="219" spans="1:16" ht="12.75">
      <c r="A219" s="72" t="s">
        <v>72</v>
      </c>
      <c r="B219" s="50">
        <v>3410</v>
      </c>
      <c r="C219" s="7">
        <v>-600</v>
      </c>
      <c r="D219" s="7"/>
      <c r="E219" s="51">
        <f>B219+C219+D219</f>
        <v>2810</v>
      </c>
      <c r="F219" s="50"/>
      <c r="G219" s="7"/>
      <c r="H219" s="51">
        <f>E219+F219+G219</f>
        <v>2810</v>
      </c>
      <c r="I219" s="67"/>
      <c r="J219" s="7"/>
      <c r="K219" s="51">
        <f>H219+I219+J219</f>
        <v>2810</v>
      </c>
      <c r="L219" s="67"/>
      <c r="M219" s="7"/>
      <c r="N219" s="51">
        <f>K219+L219+M219</f>
        <v>2810</v>
      </c>
      <c r="O219" s="139"/>
      <c r="P219" s="137">
        <f t="shared" si="51"/>
        <v>2810</v>
      </c>
    </row>
    <row r="220" spans="1:16" ht="12.75">
      <c r="A220" s="72" t="s">
        <v>216</v>
      </c>
      <c r="B220" s="50">
        <v>5523</v>
      </c>
      <c r="C220" s="7">
        <v>-5523</v>
      </c>
      <c r="D220" s="7"/>
      <c r="E220" s="51">
        <f aca="true" t="shared" si="53" ref="E220:E252">B220+C220+D220</f>
        <v>0</v>
      </c>
      <c r="F220" s="50"/>
      <c r="G220" s="7"/>
      <c r="H220" s="51">
        <f aca="true" t="shared" si="54" ref="H220:H251">E220+F220+G220</f>
        <v>0</v>
      </c>
      <c r="I220" s="50"/>
      <c r="J220" s="7"/>
      <c r="K220" s="51">
        <f aca="true" t="shared" si="55" ref="K220:K251">H220+I220+J220</f>
        <v>0</v>
      </c>
      <c r="L220" s="50"/>
      <c r="M220" s="7"/>
      <c r="N220" s="51">
        <f>K220+L220+M220</f>
        <v>0</v>
      </c>
      <c r="O220" s="139"/>
      <c r="P220" s="137">
        <f t="shared" si="51"/>
        <v>0</v>
      </c>
    </row>
    <row r="221" spans="1:16" ht="12.75">
      <c r="A221" s="81" t="s">
        <v>114</v>
      </c>
      <c r="B221" s="50">
        <v>1067</v>
      </c>
      <c r="C221" s="7">
        <v>-1067</v>
      </c>
      <c r="D221" s="7"/>
      <c r="E221" s="51">
        <f t="shared" si="53"/>
        <v>0</v>
      </c>
      <c r="F221" s="50"/>
      <c r="G221" s="7"/>
      <c r="H221" s="51">
        <f t="shared" si="54"/>
        <v>0</v>
      </c>
      <c r="I221" s="50"/>
      <c r="J221" s="7"/>
      <c r="K221" s="51">
        <f t="shared" si="55"/>
        <v>0</v>
      </c>
      <c r="L221" s="50"/>
      <c r="M221" s="7"/>
      <c r="N221" s="51">
        <f>K221+L221+M221</f>
        <v>0</v>
      </c>
      <c r="O221" s="139"/>
      <c r="P221" s="137">
        <f t="shared" si="51"/>
        <v>0</v>
      </c>
    </row>
    <row r="222" spans="1:16" ht="12.75" hidden="1">
      <c r="A222" s="72" t="s">
        <v>212</v>
      </c>
      <c r="B222" s="50"/>
      <c r="C222" s="7"/>
      <c r="D222" s="7"/>
      <c r="E222" s="51">
        <f t="shared" si="53"/>
        <v>0</v>
      </c>
      <c r="F222" s="50"/>
      <c r="G222" s="7"/>
      <c r="H222" s="51">
        <f t="shared" si="54"/>
        <v>0</v>
      </c>
      <c r="I222" s="50"/>
      <c r="J222" s="7"/>
      <c r="K222" s="51">
        <f t="shared" si="55"/>
        <v>0</v>
      </c>
      <c r="L222" s="50"/>
      <c r="M222" s="7"/>
      <c r="N222" s="51">
        <f aca="true" t="shared" si="56" ref="N222:N234">K222+L222+M222</f>
        <v>0</v>
      </c>
      <c r="O222" s="139"/>
      <c r="P222" s="137">
        <f t="shared" si="51"/>
        <v>0</v>
      </c>
    </row>
    <row r="223" spans="1:16" ht="12.75" hidden="1">
      <c r="A223" s="81" t="s">
        <v>307</v>
      </c>
      <c r="B223" s="50"/>
      <c r="C223" s="7"/>
      <c r="D223" s="7"/>
      <c r="E223" s="51">
        <f t="shared" si="53"/>
        <v>0</v>
      </c>
      <c r="F223" s="50"/>
      <c r="G223" s="7"/>
      <c r="H223" s="51">
        <f t="shared" si="54"/>
        <v>0</v>
      </c>
      <c r="I223" s="50"/>
      <c r="J223" s="7"/>
      <c r="K223" s="51">
        <f t="shared" si="55"/>
        <v>0</v>
      </c>
      <c r="L223" s="50"/>
      <c r="M223" s="7"/>
      <c r="N223" s="51">
        <f t="shared" si="56"/>
        <v>0</v>
      </c>
      <c r="O223" s="139"/>
      <c r="P223" s="137">
        <f t="shared" si="51"/>
        <v>0</v>
      </c>
    </row>
    <row r="224" spans="1:16" ht="12.75" hidden="1">
      <c r="A224" s="81" t="s">
        <v>213</v>
      </c>
      <c r="B224" s="50"/>
      <c r="C224" s="7"/>
      <c r="D224" s="7"/>
      <c r="E224" s="51">
        <f t="shared" si="53"/>
        <v>0</v>
      </c>
      <c r="F224" s="50"/>
      <c r="G224" s="7"/>
      <c r="H224" s="51">
        <f t="shared" si="54"/>
        <v>0</v>
      </c>
      <c r="I224" s="50"/>
      <c r="J224" s="7"/>
      <c r="K224" s="51">
        <f t="shared" si="55"/>
        <v>0</v>
      </c>
      <c r="L224" s="50"/>
      <c r="M224" s="7"/>
      <c r="N224" s="51">
        <f t="shared" si="56"/>
        <v>0</v>
      </c>
      <c r="O224" s="139"/>
      <c r="P224" s="137">
        <f t="shared" si="51"/>
        <v>0</v>
      </c>
    </row>
    <row r="225" spans="1:16" ht="12.75" hidden="1">
      <c r="A225" s="81" t="s">
        <v>308</v>
      </c>
      <c r="B225" s="50"/>
      <c r="C225" s="7"/>
      <c r="D225" s="7"/>
      <c r="E225" s="51">
        <f t="shared" si="53"/>
        <v>0</v>
      </c>
      <c r="F225" s="50"/>
      <c r="G225" s="7"/>
      <c r="H225" s="51">
        <f t="shared" si="54"/>
        <v>0</v>
      </c>
      <c r="I225" s="50"/>
      <c r="J225" s="7"/>
      <c r="K225" s="51">
        <f t="shared" si="55"/>
        <v>0</v>
      </c>
      <c r="L225" s="50"/>
      <c r="M225" s="7"/>
      <c r="N225" s="51">
        <f t="shared" si="56"/>
        <v>0</v>
      </c>
      <c r="O225" s="139"/>
      <c r="P225" s="137">
        <f t="shared" si="51"/>
        <v>0</v>
      </c>
    </row>
    <row r="226" spans="1:16" ht="12.75" hidden="1">
      <c r="A226" s="81" t="s">
        <v>214</v>
      </c>
      <c r="B226" s="50"/>
      <c r="C226" s="7"/>
      <c r="D226" s="7"/>
      <c r="E226" s="51">
        <f t="shared" si="53"/>
        <v>0</v>
      </c>
      <c r="F226" s="50"/>
      <c r="G226" s="7"/>
      <c r="H226" s="51">
        <f t="shared" si="54"/>
        <v>0</v>
      </c>
      <c r="I226" s="50"/>
      <c r="J226" s="7"/>
      <c r="K226" s="51">
        <f t="shared" si="55"/>
        <v>0</v>
      </c>
      <c r="L226" s="50"/>
      <c r="M226" s="7"/>
      <c r="N226" s="51">
        <f t="shared" si="56"/>
        <v>0</v>
      </c>
      <c r="O226" s="139"/>
      <c r="P226" s="137">
        <f t="shared" si="51"/>
        <v>0</v>
      </c>
    </row>
    <row r="227" spans="1:16" ht="12.75" hidden="1">
      <c r="A227" s="81" t="s">
        <v>310</v>
      </c>
      <c r="B227" s="50"/>
      <c r="C227" s="7"/>
      <c r="D227" s="7"/>
      <c r="E227" s="51">
        <f t="shared" si="53"/>
        <v>0</v>
      </c>
      <c r="F227" s="50"/>
      <c r="G227" s="7"/>
      <c r="H227" s="51">
        <f t="shared" si="54"/>
        <v>0</v>
      </c>
      <c r="I227" s="50"/>
      <c r="J227" s="7"/>
      <c r="K227" s="51">
        <f t="shared" si="55"/>
        <v>0</v>
      </c>
      <c r="L227" s="50"/>
      <c r="M227" s="7"/>
      <c r="N227" s="51">
        <f t="shared" si="56"/>
        <v>0</v>
      </c>
      <c r="O227" s="139"/>
      <c r="P227" s="137">
        <f t="shared" si="51"/>
        <v>0</v>
      </c>
    </row>
    <row r="228" spans="1:16" ht="12.75" hidden="1">
      <c r="A228" s="81" t="s">
        <v>242</v>
      </c>
      <c r="B228" s="50"/>
      <c r="C228" s="7"/>
      <c r="D228" s="7"/>
      <c r="E228" s="51">
        <f t="shared" si="53"/>
        <v>0</v>
      </c>
      <c r="F228" s="50"/>
      <c r="G228" s="7"/>
      <c r="H228" s="51">
        <f t="shared" si="54"/>
        <v>0</v>
      </c>
      <c r="I228" s="50"/>
      <c r="J228" s="7"/>
      <c r="K228" s="51">
        <f t="shared" si="55"/>
        <v>0</v>
      </c>
      <c r="L228" s="50"/>
      <c r="M228" s="7"/>
      <c r="N228" s="51">
        <f t="shared" si="56"/>
        <v>0</v>
      </c>
      <c r="O228" s="139"/>
      <c r="P228" s="137">
        <f t="shared" si="51"/>
        <v>0</v>
      </c>
    </row>
    <row r="229" spans="1:16" ht="12.75" hidden="1">
      <c r="A229" s="81" t="s">
        <v>309</v>
      </c>
      <c r="B229" s="50"/>
      <c r="C229" s="7"/>
      <c r="D229" s="7"/>
      <c r="E229" s="51">
        <f t="shared" si="53"/>
        <v>0</v>
      </c>
      <c r="F229" s="50"/>
      <c r="G229" s="7"/>
      <c r="H229" s="51">
        <f t="shared" si="54"/>
        <v>0</v>
      </c>
      <c r="I229" s="50"/>
      <c r="J229" s="7"/>
      <c r="K229" s="51">
        <f t="shared" si="55"/>
        <v>0</v>
      </c>
      <c r="L229" s="50"/>
      <c r="M229" s="7"/>
      <c r="N229" s="51">
        <f t="shared" si="56"/>
        <v>0</v>
      </c>
      <c r="O229" s="139"/>
      <c r="P229" s="137">
        <f t="shared" si="51"/>
        <v>0</v>
      </c>
    </row>
    <row r="230" spans="1:16" ht="12.75" hidden="1">
      <c r="A230" s="81" t="s">
        <v>264</v>
      </c>
      <c r="B230" s="50"/>
      <c r="C230" s="7"/>
      <c r="D230" s="7"/>
      <c r="E230" s="51">
        <f t="shared" si="53"/>
        <v>0</v>
      </c>
      <c r="F230" s="50"/>
      <c r="G230" s="7"/>
      <c r="H230" s="51">
        <f t="shared" si="54"/>
        <v>0</v>
      </c>
      <c r="I230" s="50"/>
      <c r="J230" s="7"/>
      <c r="K230" s="51">
        <f t="shared" si="55"/>
        <v>0</v>
      </c>
      <c r="L230" s="50"/>
      <c r="M230" s="7"/>
      <c r="N230" s="51">
        <f t="shared" si="56"/>
        <v>0</v>
      </c>
      <c r="O230" s="139"/>
      <c r="P230" s="137">
        <f t="shared" si="51"/>
        <v>0</v>
      </c>
    </row>
    <row r="231" spans="1:16" ht="12.75" hidden="1">
      <c r="A231" s="81" t="s">
        <v>311</v>
      </c>
      <c r="B231" s="50"/>
      <c r="C231" s="7"/>
      <c r="D231" s="7"/>
      <c r="E231" s="51">
        <f t="shared" si="53"/>
        <v>0</v>
      </c>
      <c r="F231" s="50"/>
      <c r="G231" s="7"/>
      <c r="H231" s="51">
        <f t="shared" si="54"/>
        <v>0</v>
      </c>
      <c r="I231" s="50"/>
      <c r="J231" s="7"/>
      <c r="K231" s="51">
        <f t="shared" si="55"/>
        <v>0</v>
      </c>
      <c r="L231" s="50"/>
      <c r="M231" s="7"/>
      <c r="N231" s="51">
        <f t="shared" si="56"/>
        <v>0</v>
      </c>
      <c r="O231" s="139"/>
      <c r="P231" s="137">
        <f t="shared" si="51"/>
        <v>0</v>
      </c>
    </row>
    <row r="232" spans="1:16" ht="12.75" hidden="1">
      <c r="A232" s="81" t="s">
        <v>247</v>
      </c>
      <c r="B232" s="50"/>
      <c r="C232" s="7"/>
      <c r="D232" s="7"/>
      <c r="E232" s="51">
        <f t="shared" si="53"/>
        <v>0</v>
      </c>
      <c r="F232" s="50"/>
      <c r="G232" s="7"/>
      <c r="H232" s="51">
        <f t="shared" si="54"/>
        <v>0</v>
      </c>
      <c r="I232" s="50"/>
      <c r="J232" s="7"/>
      <c r="K232" s="51">
        <f t="shared" si="55"/>
        <v>0</v>
      </c>
      <c r="L232" s="50"/>
      <c r="M232" s="7"/>
      <c r="N232" s="51">
        <f t="shared" si="56"/>
        <v>0</v>
      </c>
      <c r="O232" s="139"/>
      <c r="P232" s="137">
        <f t="shared" si="51"/>
        <v>0</v>
      </c>
    </row>
    <row r="233" spans="1:16" ht="12.75" hidden="1">
      <c r="A233" s="81" t="s">
        <v>312</v>
      </c>
      <c r="B233" s="50"/>
      <c r="C233" s="7"/>
      <c r="D233" s="7"/>
      <c r="E233" s="51">
        <f t="shared" si="53"/>
        <v>0</v>
      </c>
      <c r="F233" s="50"/>
      <c r="G233" s="7"/>
      <c r="H233" s="51">
        <f t="shared" si="54"/>
        <v>0</v>
      </c>
      <c r="I233" s="50"/>
      <c r="J233" s="7"/>
      <c r="K233" s="51">
        <f t="shared" si="55"/>
        <v>0</v>
      </c>
      <c r="L233" s="50"/>
      <c r="M233" s="7"/>
      <c r="N233" s="51">
        <f t="shared" si="56"/>
        <v>0</v>
      </c>
      <c r="O233" s="139"/>
      <c r="P233" s="137">
        <f t="shared" si="51"/>
        <v>0</v>
      </c>
    </row>
    <row r="234" spans="1:16" ht="12.75" hidden="1">
      <c r="A234" s="81" t="s">
        <v>248</v>
      </c>
      <c r="B234" s="50"/>
      <c r="C234" s="7"/>
      <c r="D234" s="7"/>
      <c r="E234" s="51">
        <f t="shared" si="53"/>
        <v>0</v>
      </c>
      <c r="F234" s="50"/>
      <c r="G234" s="7"/>
      <c r="H234" s="51">
        <f t="shared" si="54"/>
        <v>0</v>
      </c>
      <c r="I234" s="50"/>
      <c r="J234" s="7"/>
      <c r="K234" s="51">
        <f t="shared" si="55"/>
        <v>0</v>
      </c>
      <c r="L234" s="50"/>
      <c r="M234" s="7"/>
      <c r="N234" s="51">
        <f t="shared" si="56"/>
        <v>0</v>
      </c>
      <c r="O234" s="139"/>
      <c r="P234" s="137">
        <f t="shared" si="51"/>
        <v>0</v>
      </c>
    </row>
    <row r="235" spans="1:16" ht="12.75" hidden="1">
      <c r="A235" s="71" t="s">
        <v>115</v>
      </c>
      <c r="B235" s="50"/>
      <c r="C235" s="7"/>
      <c r="D235" s="7"/>
      <c r="E235" s="51">
        <f t="shared" si="53"/>
        <v>0</v>
      </c>
      <c r="F235" s="50"/>
      <c r="G235" s="7"/>
      <c r="H235" s="51">
        <f t="shared" si="54"/>
        <v>0</v>
      </c>
      <c r="I235" s="50"/>
      <c r="J235" s="7"/>
      <c r="K235" s="51">
        <f t="shared" si="55"/>
        <v>0</v>
      </c>
      <c r="L235" s="50"/>
      <c r="M235" s="7"/>
      <c r="N235" s="51">
        <f>K235+L235+M235</f>
        <v>0</v>
      </c>
      <c r="O235" s="139"/>
      <c r="P235" s="137">
        <f t="shared" si="51"/>
        <v>0</v>
      </c>
    </row>
    <row r="236" spans="1:16" ht="12.75" hidden="1">
      <c r="A236" s="71" t="s">
        <v>116</v>
      </c>
      <c r="B236" s="50"/>
      <c r="C236" s="7"/>
      <c r="D236" s="7"/>
      <c r="E236" s="51">
        <f t="shared" si="53"/>
        <v>0</v>
      </c>
      <c r="F236" s="50"/>
      <c r="G236" s="7"/>
      <c r="H236" s="51">
        <f t="shared" si="54"/>
        <v>0</v>
      </c>
      <c r="I236" s="50"/>
      <c r="J236" s="7"/>
      <c r="K236" s="51">
        <f t="shared" si="55"/>
        <v>0</v>
      </c>
      <c r="L236" s="50"/>
      <c r="M236" s="7"/>
      <c r="N236" s="51">
        <f>K236+L236+M236</f>
        <v>0</v>
      </c>
      <c r="O236" s="139"/>
      <c r="P236" s="137">
        <f t="shared" si="51"/>
        <v>0</v>
      </c>
    </row>
    <row r="237" spans="1:16" ht="12.75" hidden="1">
      <c r="A237" s="81" t="s">
        <v>117</v>
      </c>
      <c r="B237" s="50"/>
      <c r="C237" s="7"/>
      <c r="D237" s="7"/>
      <c r="E237" s="51">
        <f t="shared" si="53"/>
        <v>0</v>
      </c>
      <c r="F237" s="50"/>
      <c r="G237" s="7"/>
      <c r="H237" s="51">
        <f t="shared" si="54"/>
        <v>0</v>
      </c>
      <c r="I237" s="50"/>
      <c r="J237" s="7"/>
      <c r="K237" s="51">
        <f t="shared" si="55"/>
        <v>0</v>
      </c>
      <c r="L237" s="50"/>
      <c r="M237" s="7"/>
      <c r="N237" s="51">
        <f>K237+L237+M237</f>
        <v>0</v>
      </c>
      <c r="O237" s="139"/>
      <c r="P237" s="137">
        <f t="shared" si="51"/>
        <v>0</v>
      </c>
    </row>
    <row r="238" spans="1:16" ht="12.75" hidden="1">
      <c r="A238" s="81" t="s">
        <v>233</v>
      </c>
      <c r="B238" s="50"/>
      <c r="C238" s="7"/>
      <c r="D238" s="7"/>
      <c r="E238" s="51">
        <f t="shared" si="53"/>
        <v>0</v>
      </c>
      <c r="F238" s="50"/>
      <c r="G238" s="7"/>
      <c r="H238" s="51">
        <f t="shared" si="54"/>
        <v>0</v>
      </c>
      <c r="I238" s="50"/>
      <c r="J238" s="7"/>
      <c r="K238" s="51">
        <f t="shared" si="55"/>
        <v>0</v>
      </c>
      <c r="L238" s="50"/>
      <c r="M238" s="7"/>
      <c r="N238" s="51">
        <f>K238+L238+M238</f>
        <v>0</v>
      </c>
      <c r="O238" s="139"/>
      <c r="P238" s="137">
        <f t="shared" si="51"/>
        <v>0</v>
      </c>
    </row>
    <row r="239" spans="1:16" ht="12.75" hidden="1">
      <c r="A239" s="72" t="s">
        <v>313</v>
      </c>
      <c r="B239" s="50"/>
      <c r="C239" s="7"/>
      <c r="D239" s="7"/>
      <c r="E239" s="51">
        <f t="shared" si="53"/>
        <v>0</v>
      </c>
      <c r="F239" s="50"/>
      <c r="G239" s="7"/>
      <c r="H239" s="51">
        <f t="shared" si="54"/>
        <v>0</v>
      </c>
      <c r="I239" s="50"/>
      <c r="J239" s="7"/>
      <c r="K239" s="51">
        <f t="shared" si="55"/>
        <v>0</v>
      </c>
      <c r="L239" s="50"/>
      <c r="M239" s="7"/>
      <c r="N239" s="51">
        <f aca="true" t="shared" si="57" ref="N239:N251">K239+L239+M239</f>
        <v>0</v>
      </c>
      <c r="O239" s="139"/>
      <c r="P239" s="137">
        <f t="shared" si="51"/>
        <v>0</v>
      </c>
    </row>
    <row r="240" spans="1:16" ht="12.75" hidden="1">
      <c r="A240" s="72" t="s">
        <v>228</v>
      </c>
      <c r="B240" s="50"/>
      <c r="C240" s="7"/>
      <c r="D240" s="7"/>
      <c r="E240" s="51">
        <f t="shared" si="53"/>
        <v>0</v>
      </c>
      <c r="F240" s="50"/>
      <c r="G240" s="7"/>
      <c r="H240" s="51">
        <f t="shared" si="54"/>
        <v>0</v>
      </c>
      <c r="I240" s="50"/>
      <c r="J240" s="7"/>
      <c r="K240" s="51">
        <f t="shared" si="55"/>
        <v>0</v>
      </c>
      <c r="L240" s="50"/>
      <c r="M240" s="7"/>
      <c r="N240" s="51">
        <f t="shared" si="57"/>
        <v>0</v>
      </c>
      <c r="O240" s="139"/>
      <c r="P240" s="137">
        <f t="shared" si="51"/>
        <v>0</v>
      </c>
    </row>
    <row r="241" spans="1:16" ht="12.75" hidden="1">
      <c r="A241" s="72" t="s">
        <v>318</v>
      </c>
      <c r="B241" s="50"/>
      <c r="C241" s="7"/>
      <c r="D241" s="7"/>
      <c r="E241" s="51">
        <f t="shared" si="53"/>
        <v>0</v>
      </c>
      <c r="F241" s="50"/>
      <c r="G241" s="7"/>
      <c r="H241" s="51">
        <f t="shared" si="54"/>
        <v>0</v>
      </c>
      <c r="I241" s="50"/>
      <c r="J241" s="7"/>
      <c r="K241" s="51">
        <f t="shared" si="55"/>
        <v>0</v>
      </c>
      <c r="L241" s="50"/>
      <c r="M241" s="7"/>
      <c r="N241" s="51">
        <f t="shared" si="57"/>
        <v>0</v>
      </c>
      <c r="O241" s="139"/>
      <c r="P241" s="137">
        <f t="shared" si="51"/>
        <v>0</v>
      </c>
    </row>
    <row r="242" spans="1:16" ht="12.75" hidden="1">
      <c r="A242" s="81" t="s">
        <v>314</v>
      </c>
      <c r="B242" s="50"/>
      <c r="C242" s="7"/>
      <c r="D242" s="7"/>
      <c r="E242" s="51">
        <f t="shared" si="53"/>
        <v>0</v>
      </c>
      <c r="F242" s="50"/>
      <c r="G242" s="7"/>
      <c r="H242" s="51">
        <f t="shared" si="54"/>
        <v>0</v>
      </c>
      <c r="I242" s="50"/>
      <c r="J242" s="7"/>
      <c r="K242" s="51">
        <f t="shared" si="55"/>
        <v>0</v>
      </c>
      <c r="L242" s="50"/>
      <c r="M242" s="7"/>
      <c r="N242" s="51">
        <f t="shared" si="57"/>
        <v>0</v>
      </c>
      <c r="O242" s="139"/>
      <c r="P242" s="137">
        <f t="shared" si="51"/>
        <v>0</v>
      </c>
    </row>
    <row r="243" spans="1:16" ht="12.75" hidden="1">
      <c r="A243" s="81" t="s">
        <v>241</v>
      </c>
      <c r="B243" s="50"/>
      <c r="C243" s="7"/>
      <c r="D243" s="7"/>
      <c r="E243" s="51">
        <f t="shared" si="53"/>
        <v>0</v>
      </c>
      <c r="F243" s="50"/>
      <c r="G243" s="7"/>
      <c r="H243" s="51">
        <f t="shared" si="54"/>
        <v>0</v>
      </c>
      <c r="I243" s="50"/>
      <c r="J243" s="7"/>
      <c r="K243" s="51">
        <f t="shared" si="55"/>
        <v>0</v>
      </c>
      <c r="L243" s="50"/>
      <c r="M243" s="7"/>
      <c r="N243" s="51">
        <f t="shared" si="57"/>
        <v>0</v>
      </c>
      <c r="O243" s="139"/>
      <c r="P243" s="137">
        <f t="shared" si="51"/>
        <v>0</v>
      </c>
    </row>
    <row r="244" spans="1:16" ht="12.75" hidden="1">
      <c r="A244" s="81" t="s">
        <v>319</v>
      </c>
      <c r="B244" s="50"/>
      <c r="C244" s="7"/>
      <c r="D244" s="7"/>
      <c r="E244" s="51">
        <f t="shared" si="53"/>
        <v>0</v>
      </c>
      <c r="F244" s="50"/>
      <c r="G244" s="7"/>
      <c r="H244" s="51">
        <f t="shared" si="54"/>
        <v>0</v>
      </c>
      <c r="I244" s="50"/>
      <c r="J244" s="7"/>
      <c r="K244" s="51">
        <f t="shared" si="55"/>
        <v>0</v>
      </c>
      <c r="L244" s="50"/>
      <c r="M244" s="7"/>
      <c r="N244" s="51">
        <f t="shared" si="57"/>
        <v>0</v>
      </c>
      <c r="O244" s="139"/>
      <c r="P244" s="137">
        <f t="shared" si="51"/>
        <v>0</v>
      </c>
    </row>
    <row r="245" spans="1:16" ht="12.75" hidden="1">
      <c r="A245" s="81" t="s">
        <v>315</v>
      </c>
      <c r="B245" s="50"/>
      <c r="C245" s="7"/>
      <c r="D245" s="7"/>
      <c r="E245" s="51">
        <f t="shared" si="53"/>
        <v>0</v>
      </c>
      <c r="F245" s="50"/>
      <c r="G245" s="7"/>
      <c r="H245" s="51">
        <f t="shared" si="54"/>
        <v>0</v>
      </c>
      <c r="I245" s="50"/>
      <c r="J245" s="7"/>
      <c r="K245" s="51">
        <f t="shared" si="55"/>
        <v>0</v>
      </c>
      <c r="L245" s="50"/>
      <c r="M245" s="7"/>
      <c r="N245" s="51">
        <f t="shared" si="57"/>
        <v>0</v>
      </c>
      <c r="O245" s="139"/>
      <c r="P245" s="137">
        <f t="shared" si="51"/>
        <v>0</v>
      </c>
    </row>
    <row r="246" spans="1:16" ht="12.75" hidden="1">
      <c r="A246" s="81" t="s">
        <v>227</v>
      </c>
      <c r="B246" s="50"/>
      <c r="C246" s="7"/>
      <c r="D246" s="7"/>
      <c r="E246" s="51">
        <f t="shared" si="53"/>
        <v>0</v>
      </c>
      <c r="F246" s="50"/>
      <c r="G246" s="7"/>
      <c r="H246" s="51">
        <f t="shared" si="54"/>
        <v>0</v>
      </c>
      <c r="I246" s="50"/>
      <c r="J246" s="7"/>
      <c r="K246" s="51">
        <f t="shared" si="55"/>
        <v>0</v>
      </c>
      <c r="L246" s="50"/>
      <c r="M246" s="7"/>
      <c r="N246" s="51">
        <f t="shared" si="57"/>
        <v>0</v>
      </c>
      <c r="O246" s="139"/>
      <c r="P246" s="137">
        <f t="shared" si="51"/>
        <v>0</v>
      </c>
    </row>
    <row r="247" spans="1:16" ht="12.75" hidden="1">
      <c r="A247" s="81" t="s">
        <v>320</v>
      </c>
      <c r="B247" s="50"/>
      <c r="C247" s="7"/>
      <c r="D247" s="7"/>
      <c r="E247" s="51">
        <f t="shared" si="53"/>
        <v>0</v>
      </c>
      <c r="F247" s="50"/>
      <c r="G247" s="7"/>
      <c r="H247" s="51">
        <f t="shared" si="54"/>
        <v>0</v>
      </c>
      <c r="I247" s="50"/>
      <c r="J247" s="7"/>
      <c r="K247" s="51">
        <f t="shared" si="55"/>
        <v>0</v>
      </c>
      <c r="L247" s="50"/>
      <c r="M247" s="7"/>
      <c r="N247" s="51">
        <f t="shared" si="57"/>
        <v>0</v>
      </c>
      <c r="O247" s="139"/>
      <c r="P247" s="137">
        <f t="shared" si="51"/>
        <v>0</v>
      </c>
    </row>
    <row r="248" spans="1:16" ht="12.75" hidden="1">
      <c r="A248" s="72" t="s">
        <v>208</v>
      </c>
      <c r="B248" s="50"/>
      <c r="C248" s="7"/>
      <c r="D248" s="7"/>
      <c r="E248" s="51">
        <f t="shared" si="53"/>
        <v>0</v>
      </c>
      <c r="F248" s="50"/>
      <c r="G248" s="7"/>
      <c r="H248" s="51">
        <f t="shared" si="54"/>
        <v>0</v>
      </c>
      <c r="I248" s="50"/>
      <c r="J248" s="7"/>
      <c r="K248" s="51">
        <f t="shared" si="55"/>
        <v>0</v>
      </c>
      <c r="L248" s="50"/>
      <c r="M248" s="7"/>
      <c r="N248" s="51">
        <f t="shared" si="57"/>
        <v>0</v>
      </c>
      <c r="O248" s="139"/>
      <c r="P248" s="137">
        <f t="shared" si="51"/>
        <v>0</v>
      </c>
    </row>
    <row r="249" spans="1:16" ht="12.75" hidden="1">
      <c r="A249" s="72" t="s">
        <v>118</v>
      </c>
      <c r="B249" s="50"/>
      <c r="C249" s="7"/>
      <c r="D249" s="7"/>
      <c r="E249" s="51">
        <f t="shared" si="53"/>
        <v>0</v>
      </c>
      <c r="F249" s="50"/>
      <c r="G249" s="7"/>
      <c r="H249" s="51">
        <f t="shared" si="54"/>
        <v>0</v>
      </c>
      <c r="I249" s="50"/>
      <c r="J249" s="7"/>
      <c r="K249" s="51">
        <f t="shared" si="55"/>
        <v>0</v>
      </c>
      <c r="L249" s="50"/>
      <c r="M249" s="7"/>
      <c r="N249" s="51">
        <f t="shared" si="57"/>
        <v>0</v>
      </c>
      <c r="O249" s="139"/>
      <c r="P249" s="137">
        <f t="shared" si="51"/>
        <v>0</v>
      </c>
    </row>
    <row r="250" spans="1:16" ht="12.75" hidden="1">
      <c r="A250" s="72" t="s">
        <v>119</v>
      </c>
      <c r="B250" s="50"/>
      <c r="C250" s="7"/>
      <c r="D250" s="7"/>
      <c r="E250" s="51">
        <f t="shared" si="53"/>
        <v>0</v>
      </c>
      <c r="F250" s="50"/>
      <c r="G250" s="7"/>
      <c r="H250" s="51">
        <f t="shared" si="54"/>
        <v>0</v>
      </c>
      <c r="I250" s="50"/>
      <c r="J250" s="7"/>
      <c r="K250" s="51">
        <f t="shared" si="55"/>
        <v>0</v>
      </c>
      <c r="L250" s="50"/>
      <c r="M250" s="7"/>
      <c r="N250" s="51">
        <f t="shared" si="57"/>
        <v>0</v>
      </c>
      <c r="O250" s="139"/>
      <c r="P250" s="137">
        <f t="shared" si="51"/>
        <v>0</v>
      </c>
    </row>
    <row r="251" spans="1:16" ht="12.75" hidden="1">
      <c r="A251" s="72" t="s">
        <v>274</v>
      </c>
      <c r="B251" s="50"/>
      <c r="C251" s="7"/>
      <c r="D251" s="7"/>
      <c r="E251" s="51">
        <f t="shared" si="53"/>
        <v>0</v>
      </c>
      <c r="F251" s="50"/>
      <c r="G251" s="7"/>
      <c r="H251" s="51">
        <f t="shared" si="54"/>
        <v>0</v>
      </c>
      <c r="I251" s="50"/>
      <c r="J251" s="7"/>
      <c r="K251" s="51">
        <f t="shared" si="55"/>
        <v>0</v>
      </c>
      <c r="L251" s="50"/>
      <c r="M251" s="7"/>
      <c r="N251" s="51">
        <f t="shared" si="57"/>
        <v>0</v>
      </c>
      <c r="O251" s="139"/>
      <c r="P251" s="137">
        <f t="shared" si="51"/>
        <v>0</v>
      </c>
    </row>
    <row r="252" spans="1:16" ht="12.75">
      <c r="A252" s="75" t="s">
        <v>107</v>
      </c>
      <c r="B252" s="54">
        <v>800</v>
      </c>
      <c r="C252" s="10"/>
      <c r="D252" s="10"/>
      <c r="E252" s="55">
        <f t="shared" si="53"/>
        <v>800</v>
      </c>
      <c r="F252" s="50"/>
      <c r="G252" s="7"/>
      <c r="H252" s="51"/>
      <c r="I252" s="50"/>
      <c r="J252" s="7"/>
      <c r="K252" s="51"/>
      <c r="L252" s="50"/>
      <c r="M252" s="7"/>
      <c r="N252" s="51"/>
      <c r="O252" s="139"/>
      <c r="P252" s="137"/>
    </row>
    <row r="253" spans="1:16" ht="12.75" hidden="1">
      <c r="A253" s="79" t="s">
        <v>75</v>
      </c>
      <c r="B253" s="60">
        <f>SUM(B255:B272)</f>
        <v>0</v>
      </c>
      <c r="C253" s="13">
        <f>SUM(C255:C272)</f>
        <v>0</v>
      </c>
      <c r="D253" s="13"/>
      <c r="E253" s="61">
        <f>SUM(E255:E272)</f>
        <v>0</v>
      </c>
      <c r="F253" s="60"/>
      <c r="G253" s="13"/>
      <c r="H253" s="61">
        <f>SUM(H255:H272)</f>
        <v>0</v>
      </c>
      <c r="I253" s="60"/>
      <c r="J253" s="13"/>
      <c r="K253" s="61">
        <f>SUM(K255:K272)</f>
        <v>0</v>
      </c>
      <c r="L253" s="60"/>
      <c r="M253" s="13"/>
      <c r="N253" s="61">
        <f>SUM(N255:N272)</f>
        <v>0</v>
      </c>
      <c r="O253" s="145"/>
      <c r="P253" s="130">
        <f>SUM(P255:P272)</f>
        <v>0</v>
      </c>
    </row>
    <row r="254" spans="1:16" ht="12.75" hidden="1">
      <c r="A254" s="81" t="s">
        <v>38</v>
      </c>
      <c r="B254" s="50"/>
      <c r="C254" s="7"/>
      <c r="D254" s="7"/>
      <c r="E254" s="51"/>
      <c r="F254" s="50"/>
      <c r="G254" s="7"/>
      <c r="H254" s="51"/>
      <c r="I254" s="50"/>
      <c r="J254" s="7"/>
      <c r="K254" s="51"/>
      <c r="L254" s="50"/>
      <c r="M254" s="7"/>
      <c r="N254" s="51"/>
      <c r="O254" s="139"/>
      <c r="P254" s="137"/>
    </row>
    <row r="255" spans="1:16" ht="12.75" hidden="1">
      <c r="A255" s="72" t="s">
        <v>126</v>
      </c>
      <c r="B255" s="50"/>
      <c r="C255" s="7"/>
      <c r="D255" s="7"/>
      <c r="E255" s="51">
        <f>B255+C255+D255</f>
        <v>0</v>
      </c>
      <c r="F255" s="50"/>
      <c r="G255" s="7"/>
      <c r="H255" s="51">
        <f>E255+F255+G255</f>
        <v>0</v>
      </c>
      <c r="I255" s="50"/>
      <c r="J255" s="7"/>
      <c r="K255" s="51">
        <f>H255+I255+J255</f>
        <v>0</v>
      </c>
      <c r="L255" s="50"/>
      <c r="M255" s="7"/>
      <c r="N255" s="51">
        <f>K255+L255+M255</f>
        <v>0</v>
      </c>
      <c r="O255" s="139"/>
      <c r="P255" s="137">
        <f t="shared" si="51"/>
        <v>0</v>
      </c>
    </row>
    <row r="256" spans="1:16" ht="12.75" hidden="1">
      <c r="A256" s="72" t="s">
        <v>221</v>
      </c>
      <c r="B256" s="50"/>
      <c r="C256" s="7"/>
      <c r="D256" s="7"/>
      <c r="E256" s="51">
        <f aca="true" t="shared" si="58" ref="E256:E272">B256+C256+D256</f>
        <v>0</v>
      </c>
      <c r="F256" s="50"/>
      <c r="G256" s="7"/>
      <c r="H256" s="51">
        <f aca="true" t="shared" si="59" ref="H256:H272">E256+F256+G256</f>
        <v>0</v>
      </c>
      <c r="I256" s="50"/>
      <c r="J256" s="7"/>
      <c r="K256" s="51">
        <f aca="true" t="shared" si="60" ref="K256:K272">H256+I256+J256</f>
        <v>0</v>
      </c>
      <c r="L256" s="50"/>
      <c r="M256" s="7"/>
      <c r="N256" s="51">
        <f aca="true" t="shared" si="61" ref="N256:N272">K256+L256+M256</f>
        <v>0</v>
      </c>
      <c r="O256" s="139"/>
      <c r="P256" s="137">
        <f t="shared" si="51"/>
        <v>0</v>
      </c>
    </row>
    <row r="257" spans="1:16" ht="12.75" hidden="1">
      <c r="A257" s="72" t="s">
        <v>127</v>
      </c>
      <c r="B257" s="50"/>
      <c r="C257" s="7"/>
      <c r="D257" s="7"/>
      <c r="E257" s="51">
        <f t="shared" si="58"/>
        <v>0</v>
      </c>
      <c r="F257" s="50"/>
      <c r="G257" s="7"/>
      <c r="H257" s="51">
        <f t="shared" si="59"/>
        <v>0</v>
      </c>
      <c r="I257" s="50"/>
      <c r="J257" s="7"/>
      <c r="K257" s="51">
        <f t="shared" si="60"/>
        <v>0</v>
      </c>
      <c r="L257" s="50"/>
      <c r="M257" s="7"/>
      <c r="N257" s="51">
        <f t="shared" si="61"/>
        <v>0</v>
      </c>
      <c r="O257" s="139"/>
      <c r="P257" s="137">
        <f t="shared" si="51"/>
        <v>0</v>
      </c>
    </row>
    <row r="258" spans="1:16" ht="12.75" hidden="1">
      <c r="A258" s="81" t="s">
        <v>117</v>
      </c>
      <c r="B258" s="50"/>
      <c r="C258" s="7"/>
      <c r="D258" s="7"/>
      <c r="E258" s="51">
        <f t="shared" si="58"/>
        <v>0</v>
      </c>
      <c r="F258" s="50"/>
      <c r="G258" s="7"/>
      <c r="H258" s="51">
        <f t="shared" si="59"/>
        <v>0</v>
      </c>
      <c r="I258" s="50"/>
      <c r="J258" s="7"/>
      <c r="K258" s="51">
        <f t="shared" si="60"/>
        <v>0</v>
      </c>
      <c r="L258" s="50"/>
      <c r="M258" s="7"/>
      <c r="N258" s="51">
        <f t="shared" si="61"/>
        <v>0</v>
      </c>
      <c r="O258" s="139"/>
      <c r="P258" s="137">
        <f t="shared" si="51"/>
        <v>0</v>
      </c>
    </row>
    <row r="259" spans="1:16" ht="12.75" hidden="1">
      <c r="A259" s="71" t="s">
        <v>116</v>
      </c>
      <c r="B259" s="50"/>
      <c r="C259" s="7"/>
      <c r="D259" s="7"/>
      <c r="E259" s="51">
        <f t="shared" si="58"/>
        <v>0</v>
      </c>
      <c r="F259" s="50"/>
      <c r="G259" s="7"/>
      <c r="H259" s="51">
        <f t="shared" si="59"/>
        <v>0</v>
      </c>
      <c r="I259" s="50"/>
      <c r="J259" s="7"/>
      <c r="K259" s="51">
        <f t="shared" si="60"/>
        <v>0</v>
      </c>
      <c r="L259" s="50"/>
      <c r="M259" s="7"/>
      <c r="N259" s="51">
        <f t="shared" si="61"/>
        <v>0</v>
      </c>
      <c r="O259" s="139"/>
      <c r="P259" s="137">
        <f t="shared" si="51"/>
        <v>0</v>
      </c>
    </row>
    <row r="260" spans="1:16" ht="12.75" hidden="1">
      <c r="A260" s="72" t="s">
        <v>128</v>
      </c>
      <c r="B260" s="50"/>
      <c r="C260" s="7"/>
      <c r="D260" s="7"/>
      <c r="E260" s="51">
        <f t="shared" si="58"/>
        <v>0</v>
      </c>
      <c r="F260" s="50"/>
      <c r="G260" s="7"/>
      <c r="H260" s="51">
        <f t="shared" si="59"/>
        <v>0</v>
      </c>
      <c r="I260" s="50"/>
      <c r="J260" s="7"/>
      <c r="K260" s="51">
        <f t="shared" si="60"/>
        <v>0</v>
      </c>
      <c r="L260" s="50"/>
      <c r="M260" s="7"/>
      <c r="N260" s="51">
        <f t="shared" si="61"/>
        <v>0</v>
      </c>
      <c r="O260" s="139"/>
      <c r="P260" s="137">
        <f t="shared" si="51"/>
        <v>0</v>
      </c>
    </row>
    <row r="261" spans="1:16" ht="12.75" hidden="1">
      <c r="A261" s="81" t="s">
        <v>307</v>
      </c>
      <c r="B261" s="50"/>
      <c r="C261" s="7"/>
      <c r="D261" s="7"/>
      <c r="E261" s="51">
        <f t="shared" si="58"/>
        <v>0</v>
      </c>
      <c r="F261" s="50"/>
      <c r="G261" s="7"/>
      <c r="H261" s="51">
        <f t="shared" si="59"/>
        <v>0</v>
      </c>
      <c r="I261" s="50"/>
      <c r="J261" s="7"/>
      <c r="K261" s="51">
        <f t="shared" si="60"/>
        <v>0</v>
      </c>
      <c r="L261" s="50"/>
      <c r="M261" s="7"/>
      <c r="N261" s="51">
        <f t="shared" si="61"/>
        <v>0</v>
      </c>
      <c r="O261" s="139"/>
      <c r="P261" s="137">
        <f t="shared" si="51"/>
        <v>0</v>
      </c>
    </row>
    <row r="262" spans="1:16" ht="12.75" hidden="1">
      <c r="A262" s="81" t="s">
        <v>316</v>
      </c>
      <c r="B262" s="50"/>
      <c r="C262" s="7"/>
      <c r="D262" s="7"/>
      <c r="E262" s="51">
        <f t="shared" si="58"/>
        <v>0</v>
      </c>
      <c r="F262" s="50"/>
      <c r="G262" s="7"/>
      <c r="H262" s="51">
        <f t="shared" si="59"/>
        <v>0</v>
      </c>
      <c r="I262" s="50"/>
      <c r="J262" s="7"/>
      <c r="K262" s="51">
        <f t="shared" si="60"/>
        <v>0</v>
      </c>
      <c r="L262" s="50"/>
      <c r="M262" s="7"/>
      <c r="N262" s="51">
        <f t="shared" si="61"/>
        <v>0</v>
      </c>
      <c r="O262" s="139"/>
      <c r="P262" s="137">
        <f t="shared" si="51"/>
        <v>0</v>
      </c>
    </row>
    <row r="263" spans="1:16" ht="12.75" hidden="1">
      <c r="A263" s="72" t="s">
        <v>318</v>
      </c>
      <c r="B263" s="50"/>
      <c r="C263" s="7"/>
      <c r="D263" s="7"/>
      <c r="E263" s="51">
        <f t="shared" si="58"/>
        <v>0</v>
      </c>
      <c r="F263" s="50"/>
      <c r="G263" s="7"/>
      <c r="H263" s="51">
        <f t="shared" si="59"/>
        <v>0</v>
      </c>
      <c r="I263" s="50"/>
      <c r="J263" s="7"/>
      <c r="K263" s="51">
        <f t="shared" si="60"/>
        <v>0</v>
      </c>
      <c r="L263" s="50"/>
      <c r="M263" s="7"/>
      <c r="N263" s="51">
        <f t="shared" si="61"/>
        <v>0</v>
      </c>
      <c r="O263" s="139"/>
      <c r="P263" s="137">
        <f t="shared" si="51"/>
        <v>0</v>
      </c>
    </row>
    <row r="264" spans="1:16" ht="12.75" hidden="1">
      <c r="A264" s="81" t="s">
        <v>321</v>
      </c>
      <c r="B264" s="50"/>
      <c r="C264" s="7"/>
      <c r="D264" s="7"/>
      <c r="E264" s="51">
        <f t="shared" si="58"/>
        <v>0</v>
      </c>
      <c r="F264" s="50"/>
      <c r="G264" s="7"/>
      <c r="H264" s="51">
        <f t="shared" si="59"/>
        <v>0</v>
      </c>
      <c r="I264" s="50"/>
      <c r="J264" s="7"/>
      <c r="K264" s="51">
        <f t="shared" si="60"/>
        <v>0</v>
      </c>
      <c r="L264" s="50"/>
      <c r="M264" s="7"/>
      <c r="N264" s="51">
        <f t="shared" si="61"/>
        <v>0</v>
      </c>
      <c r="O264" s="139"/>
      <c r="P264" s="137">
        <f t="shared" si="51"/>
        <v>0</v>
      </c>
    </row>
    <row r="265" spans="1:16" ht="12.75" hidden="1">
      <c r="A265" s="81" t="s">
        <v>319</v>
      </c>
      <c r="B265" s="50"/>
      <c r="C265" s="7"/>
      <c r="D265" s="7"/>
      <c r="E265" s="51">
        <f t="shared" si="58"/>
        <v>0</v>
      </c>
      <c r="F265" s="50"/>
      <c r="G265" s="7"/>
      <c r="H265" s="51">
        <f t="shared" si="59"/>
        <v>0</v>
      </c>
      <c r="I265" s="50"/>
      <c r="J265" s="7"/>
      <c r="K265" s="51">
        <f t="shared" si="60"/>
        <v>0</v>
      </c>
      <c r="L265" s="50"/>
      <c r="M265" s="7"/>
      <c r="N265" s="51">
        <f t="shared" si="61"/>
        <v>0</v>
      </c>
      <c r="O265" s="139"/>
      <c r="P265" s="137">
        <f aca="true" t="shared" si="62" ref="P265:P325">N265+O265</f>
        <v>0</v>
      </c>
    </row>
    <row r="266" spans="1:16" ht="12.75" hidden="1">
      <c r="A266" s="81" t="s">
        <v>317</v>
      </c>
      <c r="B266" s="50"/>
      <c r="C266" s="7"/>
      <c r="D266" s="7"/>
      <c r="E266" s="51">
        <f t="shared" si="58"/>
        <v>0</v>
      </c>
      <c r="F266" s="50"/>
      <c r="G266" s="7"/>
      <c r="H266" s="51">
        <f t="shared" si="59"/>
        <v>0</v>
      </c>
      <c r="I266" s="50"/>
      <c r="J266" s="7"/>
      <c r="K266" s="51">
        <f t="shared" si="60"/>
        <v>0</v>
      </c>
      <c r="L266" s="50"/>
      <c r="M266" s="7"/>
      <c r="N266" s="51">
        <f t="shared" si="61"/>
        <v>0</v>
      </c>
      <c r="O266" s="139"/>
      <c r="P266" s="137">
        <f t="shared" si="62"/>
        <v>0</v>
      </c>
    </row>
    <row r="267" spans="1:16" ht="12.75" hidden="1">
      <c r="A267" s="81" t="s">
        <v>320</v>
      </c>
      <c r="B267" s="50"/>
      <c r="C267" s="7"/>
      <c r="D267" s="7"/>
      <c r="E267" s="51">
        <f t="shared" si="58"/>
        <v>0</v>
      </c>
      <c r="F267" s="50"/>
      <c r="G267" s="7"/>
      <c r="H267" s="51">
        <f t="shared" si="59"/>
        <v>0</v>
      </c>
      <c r="I267" s="50"/>
      <c r="J267" s="7"/>
      <c r="K267" s="51">
        <f t="shared" si="60"/>
        <v>0</v>
      </c>
      <c r="L267" s="50"/>
      <c r="M267" s="7"/>
      <c r="N267" s="51">
        <f t="shared" si="61"/>
        <v>0</v>
      </c>
      <c r="O267" s="139"/>
      <c r="P267" s="137">
        <f t="shared" si="62"/>
        <v>0</v>
      </c>
    </row>
    <row r="268" spans="1:16" ht="12.75" hidden="1">
      <c r="A268" s="72" t="s">
        <v>95</v>
      </c>
      <c r="B268" s="50"/>
      <c r="C268" s="7"/>
      <c r="D268" s="7"/>
      <c r="E268" s="51">
        <f t="shared" si="58"/>
        <v>0</v>
      </c>
      <c r="F268" s="50"/>
      <c r="G268" s="7"/>
      <c r="H268" s="51">
        <f t="shared" si="59"/>
        <v>0</v>
      </c>
      <c r="I268" s="50"/>
      <c r="J268" s="7"/>
      <c r="K268" s="51">
        <f t="shared" si="60"/>
        <v>0</v>
      </c>
      <c r="L268" s="50"/>
      <c r="M268" s="7"/>
      <c r="N268" s="51">
        <f t="shared" si="61"/>
        <v>0</v>
      </c>
      <c r="O268" s="139"/>
      <c r="P268" s="137">
        <f t="shared" si="62"/>
        <v>0</v>
      </c>
    </row>
    <row r="269" spans="1:16" ht="12.75" hidden="1">
      <c r="A269" s="72" t="s">
        <v>76</v>
      </c>
      <c r="B269" s="50"/>
      <c r="C269" s="7"/>
      <c r="D269" s="7"/>
      <c r="E269" s="51">
        <f t="shared" si="58"/>
        <v>0</v>
      </c>
      <c r="F269" s="50"/>
      <c r="G269" s="7"/>
      <c r="H269" s="51">
        <f t="shared" si="59"/>
        <v>0</v>
      </c>
      <c r="I269" s="50"/>
      <c r="J269" s="7"/>
      <c r="K269" s="51">
        <f t="shared" si="60"/>
        <v>0</v>
      </c>
      <c r="L269" s="50"/>
      <c r="M269" s="7"/>
      <c r="N269" s="51">
        <f t="shared" si="61"/>
        <v>0</v>
      </c>
      <c r="O269" s="139"/>
      <c r="P269" s="137">
        <f t="shared" si="62"/>
        <v>0</v>
      </c>
    </row>
    <row r="270" spans="1:16" ht="12.75" hidden="1">
      <c r="A270" s="81" t="s">
        <v>266</v>
      </c>
      <c r="B270" s="50"/>
      <c r="C270" s="7"/>
      <c r="D270" s="7"/>
      <c r="E270" s="51">
        <f t="shared" si="58"/>
        <v>0</v>
      </c>
      <c r="F270" s="50"/>
      <c r="G270" s="7"/>
      <c r="H270" s="51">
        <f t="shared" si="59"/>
        <v>0</v>
      </c>
      <c r="I270" s="50"/>
      <c r="J270" s="7"/>
      <c r="K270" s="51">
        <f t="shared" si="60"/>
        <v>0</v>
      </c>
      <c r="L270" s="50"/>
      <c r="M270" s="7"/>
      <c r="N270" s="51">
        <f t="shared" si="61"/>
        <v>0</v>
      </c>
      <c r="O270" s="139"/>
      <c r="P270" s="137">
        <f t="shared" si="62"/>
        <v>0</v>
      </c>
    </row>
    <row r="271" spans="1:16" ht="12.75" hidden="1">
      <c r="A271" s="81" t="s">
        <v>285</v>
      </c>
      <c r="B271" s="50"/>
      <c r="C271" s="7"/>
      <c r="D271" s="7"/>
      <c r="E271" s="51">
        <f t="shared" si="58"/>
        <v>0</v>
      </c>
      <c r="F271" s="50"/>
      <c r="G271" s="7"/>
      <c r="H271" s="51">
        <f t="shared" si="59"/>
        <v>0</v>
      </c>
      <c r="I271" s="50"/>
      <c r="J271" s="7"/>
      <c r="K271" s="51">
        <f t="shared" si="60"/>
        <v>0</v>
      </c>
      <c r="L271" s="50"/>
      <c r="M271" s="7"/>
      <c r="N271" s="51">
        <f t="shared" si="61"/>
        <v>0</v>
      </c>
      <c r="O271" s="139"/>
      <c r="P271" s="137">
        <f t="shared" si="62"/>
        <v>0</v>
      </c>
    </row>
    <row r="272" spans="1:16" ht="12.75" hidden="1">
      <c r="A272" s="75" t="s">
        <v>107</v>
      </c>
      <c r="B272" s="54"/>
      <c r="C272" s="10"/>
      <c r="D272" s="10"/>
      <c r="E272" s="55">
        <f t="shared" si="58"/>
        <v>0</v>
      </c>
      <c r="F272" s="54"/>
      <c r="G272" s="10"/>
      <c r="H272" s="55">
        <f t="shared" si="59"/>
        <v>0</v>
      </c>
      <c r="I272" s="54"/>
      <c r="J272" s="10"/>
      <c r="K272" s="55">
        <f t="shared" si="60"/>
        <v>0</v>
      </c>
      <c r="L272" s="54"/>
      <c r="M272" s="10"/>
      <c r="N272" s="55">
        <f t="shared" si="61"/>
        <v>0</v>
      </c>
      <c r="O272" s="152"/>
      <c r="P272" s="153">
        <f t="shared" si="62"/>
        <v>0</v>
      </c>
    </row>
    <row r="273" spans="1:16" ht="12.75">
      <c r="A273" s="69" t="s">
        <v>129</v>
      </c>
      <c r="B273" s="48">
        <f aca="true" t="shared" si="63" ref="B273:N273">B274+B317</f>
        <v>346639</v>
      </c>
      <c r="C273" s="6">
        <f t="shared" si="63"/>
        <v>0</v>
      </c>
      <c r="D273" s="6"/>
      <c r="E273" s="49">
        <f t="shared" si="63"/>
        <v>346639</v>
      </c>
      <c r="F273" s="48"/>
      <c r="G273" s="6"/>
      <c r="H273" s="49">
        <f t="shared" si="63"/>
        <v>346639</v>
      </c>
      <c r="I273" s="48"/>
      <c r="J273" s="6"/>
      <c r="K273" s="49">
        <f t="shared" si="63"/>
        <v>346639</v>
      </c>
      <c r="L273" s="48"/>
      <c r="M273" s="6"/>
      <c r="N273" s="49">
        <f t="shared" si="63"/>
        <v>346639</v>
      </c>
      <c r="O273" s="140"/>
      <c r="P273" s="116">
        <f>P274+P317</f>
        <v>346639</v>
      </c>
    </row>
    <row r="274" spans="1:16" ht="12.75">
      <c r="A274" s="78" t="s">
        <v>69</v>
      </c>
      <c r="B274" s="58">
        <f>SUM(B276:B316)</f>
        <v>346639</v>
      </c>
      <c r="C274" s="12">
        <f>SUM(C276:C316)</f>
        <v>0</v>
      </c>
      <c r="D274" s="12"/>
      <c r="E274" s="59">
        <f>SUM(E276:E316)</f>
        <v>346639</v>
      </c>
      <c r="F274" s="58"/>
      <c r="G274" s="12"/>
      <c r="H274" s="59">
        <f>SUM(H276:H316)</f>
        <v>346639</v>
      </c>
      <c r="I274" s="58"/>
      <c r="J274" s="12"/>
      <c r="K274" s="59">
        <f>SUM(K276:K316)</f>
        <v>346639</v>
      </c>
      <c r="L274" s="58"/>
      <c r="M274" s="12"/>
      <c r="N274" s="59">
        <f>SUM(N276:N316)</f>
        <v>346639</v>
      </c>
      <c r="O274" s="144"/>
      <c r="P274" s="117">
        <f>SUM(P276:P316)</f>
        <v>346639</v>
      </c>
    </row>
    <row r="275" spans="1:16" ht="12.75">
      <c r="A275" s="70" t="s">
        <v>38</v>
      </c>
      <c r="B275" s="50"/>
      <c r="C275" s="7"/>
      <c r="D275" s="7"/>
      <c r="E275" s="51"/>
      <c r="F275" s="50"/>
      <c r="G275" s="7"/>
      <c r="H275" s="51"/>
      <c r="I275" s="50"/>
      <c r="J275" s="7"/>
      <c r="K275" s="51"/>
      <c r="L275" s="50"/>
      <c r="M275" s="7"/>
      <c r="N275" s="51"/>
      <c r="O275" s="139"/>
      <c r="P275" s="137"/>
    </row>
    <row r="276" spans="1:16" ht="12.75">
      <c r="A276" s="76" t="s">
        <v>103</v>
      </c>
      <c r="B276" s="50">
        <v>325745</v>
      </c>
      <c r="C276" s="7"/>
      <c r="D276" s="7"/>
      <c r="E276" s="51">
        <f>B276+C276+D276</f>
        <v>325745</v>
      </c>
      <c r="F276" s="50"/>
      <c r="G276" s="7"/>
      <c r="H276" s="51">
        <f>E276+F276+G276</f>
        <v>325745</v>
      </c>
      <c r="I276" s="50"/>
      <c r="J276" s="7"/>
      <c r="K276" s="51">
        <f>H276+I276+J276</f>
        <v>325745</v>
      </c>
      <c r="L276" s="50"/>
      <c r="M276" s="7"/>
      <c r="N276" s="51">
        <f>K276+L276+M276</f>
        <v>325745</v>
      </c>
      <c r="O276" s="139"/>
      <c r="P276" s="137">
        <f t="shared" si="62"/>
        <v>325745</v>
      </c>
    </row>
    <row r="277" spans="1:16" ht="12.75" hidden="1">
      <c r="A277" s="76" t="s">
        <v>130</v>
      </c>
      <c r="B277" s="50"/>
      <c r="C277" s="7"/>
      <c r="D277" s="7"/>
      <c r="E277" s="51"/>
      <c r="F277" s="50"/>
      <c r="G277" s="7"/>
      <c r="H277" s="51"/>
      <c r="I277" s="50"/>
      <c r="J277" s="7"/>
      <c r="K277" s="51"/>
      <c r="L277" s="50"/>
      <c r="M277" s="7"/>
      <c r="N277" s="51"/>
      <c r="O277" s="139"/>
      <c r="P277" s="137"/>
    </row>
    <row r="278" spans="1:16" ht="12.75" hidden="1">
      <c r="A278" s="76" t="s">
        <v>131</v>
      </c>
      <c r="B278" s="50"/>
      <c r="C278" s="7"/>
      <c r="D278" s="7"/>
      <c r="E278" s="51">
        <f aca="true" t="shared" si="64" ref="E278:E316">B278+C278+D278</f>
        <v>0</v>
      </c>
      <c r="F278" s="50"/>
      <c r="G278" s="7"/>
      <c r="H278" s="51">
        <f aca="true" t="shared" si="65" ref="H278:H316">E278+F278+G278</f>
        <v>0</v>
      </c>
      <c r="I278" s="50"/>
      <c r="J278" s="7"/>
      <c r="K278" s="51">
        <f aca="true" t="shared" si="66" ref="K278:K316">H278+I278+J278</f>
        <v>0</v>
      </c>
      <c r="L278" s="50"/>
      <c r="M278" s="7"/>
      <c r="N278" s="51">
        <f aca="true" t="shared" si="67" ref="N278:N316">K278+L278+M278</f>
        <v>0</v>
      </c>
      <c r="O278" s="139"/>
      <c r="P278" s="137">
        <f t="shared" si="62"/>
        <v>0</v>
      </c>
    </row>
    <row r="279" spans="1:16" ht="12.75" hidden="1">
      <c r="A279" s="76" t="s">
        <v>132</v>
      </c>
      <c r="B279" s="50"/>
      <c r="C279" s="7"/>
      <c r="D279" s="7"/>
      <c r="E279" s="51">
        <f t="shared" si="64"/>
        <v>0</v>
      </c>
      <c r="F279" s="50"/>
      <c r="G279" s="7"/>
      <c r="H279" s="51">
        <f t="shared" si="65"/>
        <v>0</v>
      </c>
      <c r="I279" s="50"/>
      <c r="J279" s="7"/>
      <c r="K279" s="51">
        <f t="shared" si="66"/>
        <v>0</v>
      </c>
      <c r="L279" s="50"/>
      <c r="M279" s="7"/>
      <c r="N279" s="51">
        <f t="shared" si="67"/>
        <v>0</v>
      </c>
      <c r="O279" s="139"/>
      <c r="P279" s="137">
        <f t="shared" si="62"/>
        <v>0</v>
      </c>
    </row>
    <row r="280" spans="1:16" ht="12.75" hidden="1">
      <c r="A280" s="76" t="s">
        <v>133</v>
      </c>
      <c r="B280" s="50"/>
      <c r="C280" s="9"/>
      <c r="D280" s="7"/>
      <c r="E280" s="51">
        <f t="shared" si="64"/>
        <v>0</v>
      </c>
      <c r="F280" s="50"/>
      <c r="G280" s="7"/>
      <c r="H280" s="51">
        <f t="shared" si="65"/>
        <v>0</v>
      </c>
      <c r="I280" s="50"/>
      <c r="J280" s="7"/>
      <c r="K280" s="51">
        <f t="shared" si="66"/>
        <v>0</v>
      </c>
      <c r="L280" s="50"/>
      <c r="M280" s="7"/>
      <c r="N280" s="51">
        <f t="shared" si="67"/>
        <v>0</v>
      </c>
      <c r="O280" s="139"/>
      <c r="P280" s="137">
        <f t="shared" si="62"/>
        <v>0</v>
      </c>
    </row>
    <row r="281" spans="1:16" ht="12.75" hidden="1">
      <c r="A281" s="76" t="s">
        <v>134</v>
      </c>
      <c r="B281" s="50"/>
      <c r="C281" s="7"/>
      <c r="D281" s="7"/>
      <c r="E281" s="51">
        <f t="shared" si="64"/>
        <v>0</v>
      </c>
      <c r="F281" s="50"/>
      <c r="G281" s="7"/>
      <c r="H281" s="51">
        <f t="shared" si="65"/>
        <v>0</v>
      </c>
      <c r="I281" s="50"/>
      <c r="J281" s="7"/>
      <c r="K281" s="51">
        <f t="shared" si="66"/>
        <v>0</v>
      </c>
      <c r="L281" s="50"/>
      <c r="M281" s="7"/>
      <c r="N281" s="51">
        <f t="shared" si="67"/>
        <v>0</v>
      </c>
      <c r="O281" s="139"/>
      <c r="P281" s="137">
        <f t="shared" si="62"/>
        <v>0</v>
      </c>
    </row>
    <row r="282" spans="1:16" ht="12.75" hidden="1">
      <c r="A282" s="76" t="s">
        <v>135</v>
      </c>
      <c r="B282" s="50"/>
      <c r="C282" s="7"/>
      <c r="D282" s="7"/>
      <c r="E282" s="51">
        <f t="shared" si="64"/>
        <v>0</v>
      </c>
      <c r="F282" s="50"/>
      <c r="G282" s="7"/>
      <c r="H282" s="51">
        <f t="shared" si="65"/>
        <v>0</v>
      </c>
      <c r="I282" s="50"/>
      <c r="J282" s="7"/>
      <c r="K282" s="51">
        <f t="shared" si="66"/>
        <v>0</v>
      </c>
      <c r="L282" s="50"/>
      <c r="M282" s="7"/>
      <c r="N282" s="51">
        <f t="shared" si="67"/>
        <v>0</v>
      </c>
      <c r="O282" s="139"/>
      <c r="P282" s="137">
        <f t="shared" si="62"/>
        <v>0</v>
      </c>
    </row>
    <row r="283" spans="1:16" ht="12.75" hidden="1">
      <c r="A283" s="76" t="s">
        <v>278</v>
      </c>
      <c r="B283" s="50"/>
      <c r="C283" s="7"/>
      <c r="D283" s="7"/>
      <c r="E283" s="51">
        <f t="shared" si="64"/>
        <v>0</v>
      </c>
      <c r="F283" s="50"/>
      <c r="G283" s="7"/>
      <c r="H283" s="51">
        <f t="shared" si="65"/>
        <v>0</v>
      </c>
      <c r="I283" s="50"/>
      <c r="J283" s="7"/>
      <c r="K283" s="51">
        <f t="shared" si="66"/>
        <v>0</v>
      </c>
      <c r="L283" s="50"/>
      <c r="M283" s="7"/>
      <c r="N283" s="51">
        <f t="shared" si="67"/>
        <v>0</v>
      </c>
      <c r="O283" s="139"/>
      <c r="P283" s="137">
        <f t="shared" si="62"/>
        <v>0</v>
      </c>
    </row>
    <row r="284" spans="1:16" ht="12.75" hidden="1">
      <c r="A284" s="76" t="s">
        <v>136</v>
      </c>
      <c r="B284" s="50"/>
      <c r="C284" s="7"/>
      <c r="D284" s="7"/>
      <c r="E284" s="51">
        <f t="shared" si="64"/>
        <v>0</v>
      </c>
      <c r="F284" s="50"/>
      <c r="G284" s="7"/>
      <c r="H284" s="51">
        <f t="shared" si="65"/>
        <v>0</v>
      </c>
      <c r="I284" s="50"/>
      <c r="J284" s="7"/>
      <c r="K284" s="51">
        <f t="shared" si="66"/>
        <v>0</v>
      </c>
      <c r="L284" s="50"/>
      <c r="M284" s="7"/>
      <c r="N284" s="51">
        <f t="shared" si="67"/>
        <v>0</v>
      </c>
      <c r="O284" s="139"/>
      <c r="P284" s="137">
        <f t="shared" si="62"/>
        <v>0</v>
      </c>
    </row>
    <row r="285" spans="1:16" ht="12.75" hidden="1">
      <c r="A285" s="76" t="s">
        <v>215</v>
      </c>
      <c r="B285" s="50"/>
      <c r="C285" s="7"/>
      <c r="D285" s="7"/>
      <c r="E285" s="51">
        <f t="shared" si="64"/>
        <v>0</v>
      </c>
      <c r="F285" s="50"/>
      <c r="G285" s="7"/>
      <c r="H285" s="51">
        <f t="shared" si="65"/>
        <v>0</v>
      </c>
      <c r="I285" s="50"/>
      <c r="J285" s="7"/>
      <c r="K285" s="51">
        <f t="shared" si="66"/>
        <v>0</v>
      </c>
      <c r="L285" s="50"/>
      <c r="M285" s="7"/>
      <c r="N285" s="51">
        <f t="shared" si="67"/>
        <v>0</v>
      </c>
      <c r="O285" s="139"/>
      <c r="P285" s="137">
        <f t="shared" si="62"/>
        <v>0</v>
      </c>
    </row>
    <row r="286" spans="1:16" ht="12.75" hidden="1">
      <c r="A286" s="76" t="s">
        <v>137</v>
      </c>
      <c r="B286" s="50"/>
      <c r="C286" s="7"/>
      <c r="D286" s="7"/>
      <c r="E286" s="51">
        <f t="shared" si="64"/>
        <v>0</v>
      </c>
      <c r="F286" s="50"/>
      <c r="G286" s="7"/>
      <c r="H286" s="51">
        <f t="shared" si="65"/>
        <v>0</v>
      </c>
      <c r="I286" s="50"/>
      <c r="J286" s="7"/>
      <c r="K286" s="51">
        <f t="shared" si="66"/>
        <v>0</v>
      </c>
      <c r="L286" s="50"/>
      <c r="M286" s="7"/>
      <c r="N286" s="51">
        <f t="shared" si="67"/>
        <v>0</v>
      </c>
      <c r="O286" s="139"/>
      <c r="P286" s="137">
        <f t="shared" si="62"/>
        <v>0</v>
      </c>
    </row>
    <row r="287" spans="1:16" ht="12.75" hidden="1">
      <c r="A287" s="76" t="s">
        <v>138</v>
      </c>
      <c r="B287" s="50"/>
      <c r="C287" s="7"/>
      <c r="D287" s="7"/>
      <c r="E287" s="51">
        <f t="shared" si="64"/>
        <v>0</v>
      </c>
      <c r="F287" s="50"/>
      <c r="G287" s="7"/>
      <c r="H287" s="51">
        <f t="shared" si="65"/>
        <v>0</v>
      </c>
      <c r="I287" s="50"/>
      <c r="J287" s="7"/>
      <c r="K287" s="51">
        <f t="shared" si="66"/>
        <v>0</v>
      </c>
      <c r="L287" s="50"/>
      <c r="M287" s="7"/>
      <c r="N287" s="51">
        <f t="shared" si="67"/>
        <v>0</v>
      </c>
      <c r="O287" s="139"/>
      <c r="P287" s="137">
        <f t="shared" si="62"/>
        <v>0</v>
      </c>
    </row>
    <row r="288" spans="1:16" ht="12.75" hidden="1">
      <c r="A288" s="76" t="s">
        <v>273</v>
      </c>
      <c r="B288" s="50"/>
      <c r="C288" s="7"/>
      <c r="D288" s="7"/>
      <c r="E288" s="51">
        <f t="shared" si="64"/>
        <v>0</v>
      </c>
      <c r="F288" s="50"/>
      <c r="G288" s="7"/>
      <c r="H288" s="51">
        <f t="shared" si="65"/>
        <v>0</v>
      </c>
      <c r="I288" s="50"/>
      <c r="J288" s="7"/>
      <c r="K288" s="51">
        <f t="shared" si="66"/>
        <v>0</v>
      </c>
      <c r="L288" s="50"/>
      <c r="M288" s="7"/>
      <c r="N288" s="51">
        <f t="shared" si="67"/>
        <v>0</v>
      </c>
      <c r="O288" s="139"/>
      <c r="P288" s="137">
        <f t="shared" si="62"/>
        <v>0</v>
      </c>
    </row>
    <row r="289" spans="1:16" ht="12.75" hidden="1">
      <c r="A289" s="95" t="s">
        <v>269</v>
      </c>
      <c r="B289" s="50"/>
      <c r="C289" s="7"/>
      <c r="D289" s="7"/>
      <c r="E289" s="51">
        <f t="shared" si="64"/>
        <v>0</v>
      </c>
      <c r="F289" s="50"/>
      <c r="G289" s="7"/>
      <c r="H289" s="51">
        <f t="shared" si="65"/>
        <v>0</v>
      </c>
      <c r="I289" s="50"/>
      <c r="J289" s="7"/>
      <c r="K289" s="51">
        <f t="shared" si="66"/>
        <v>0</v>
      </c>
      <c r="L289" s="50"/>
      <c r="M289" s="7"/>
      <c r="N289" s="51">
        <f t="shared" si="67"/>
        <v>0</v>
      </c>
      <c r="O289" s="139"/>
      <c r="P289" s="137">
        <f t="shared" si="62"/>
        <v>0</v>
      </c>
    </row>
    <row r="290" spans="1:16" ht="12.75" hidden="1">
      <c r="A290" s="95" t="s">
        <v>288</v>
      </c>
      <c r="B290" s="50"/>
      <c r="C290" s="7"/>
      <c r="D290" s="7"/>
      <c r="E290" s="51">
        <f t="shared" si="64"/>
        <v>0</v>
      </c>
      <c r="F290" s="50"/>
      <c r="G290" s="7"/>
      <c r="H290" s="51"/>
      <c r="I290" s="50"/>
      <c r="J290" s="7"/>
      <c r="K290" s="51">
        <f t="shared" si="66"/>
        <v>0</v>
      </c>
      <c r="L290" s="50"/>
      <c r="M290" s="7"/>
      <c r="N290" s="51">
        <f t="shared" si="67"/>
        <v>0</v>
      </c>
      <c r="O290" s="139"/>
      <c r="P290" s="137">
        <f t="shared" si="62"/>
        <v>0</v>
      </c>
    </row>
    <row r="291" spans="1:16" ht="12.75" hidden="1">
      <c r="A291" s="76" t="s">
        <v>268</v>
      </c>
      <c r="B291" s="50"/>
      <c r="C291" s="7"/>
      <c r="D291" s="7"/>
      <c r="E291" s="51">
        <f t="shared" si="64"/>
        <v>0</v>
      </c>
      <c r="F291" s="50"/>
      <c r="G291" s="7"/>
      <c r="H291" s="51">
        <f t="shared" si="65"/>
        <v>0</v>
      </c>
      <c r="I291" s="50"/>
      <c r="J291" s="7"/>
      <c r="K291" s="51">
        <f t="shared" si="66"/>
        <v>0</v>
      </c>
      <c r="L291" s="50"/>
      <c r="M291" s="7"/>
      <c r="N291" s="51">
        <f t="shared" si="67"/>
        <v>0</v>
      </c>
      <c r="O291" s="139"/>
      <c r="P291" s="137">
        <f t="shared" si="62"/>
        <v>0</v>
      </c>
    </row>
    <row r="292" spans="1:16" ht="12.75" hidden="1">
      <c r="A292" s="95" t="s">
        <v>286</v>
      </c>
      <c r="B292" s="50"/>
      <c r="C292" s="7"/>
      <c r="D292" s="7"/>
      <c r="E292" s="51">
        <f t="shared" si="64"/>
        <v>0</v>
      </c>
      <c r="F292" s="50"/>
      <c r="G292" s="7"/>
      <c r="H292" s="51"/>
      <c r="I292" s="50"/>
      <c r="J292" s="7"/>
      <c r="K292" s="51">
        <f t="shared" si="66"/>
        <v>0</v>
      </c>
      <c r="L292" s="50"/>
      <c r="M292" s="7"/>
      <c r="N292" s="51">
        <f t="shared" si="67"/>
        <v>0</v>
      </c>
      <c r="O292" s="139"/>
      <c r="P292" s="137">
        <f t="shared" si="62"/>
        <v>0</v>
      </c>
    </row>
    <row r="293" spans="1:16" ht="12.75" hidden="1">
      <c r="A293" s="95" t="s">
        <v>287</v>
      </c>
      <c r="B293" s="50"/>
      <c r="C293" s="7"/>
      <c r="D293" s="7"/>
      <c r="E293" s="51">
        <f t="shared" si="64"/>
        <v>0</v>
      </c>
      <c r="F293" s="50"/>
      <c r="G293" s="7"/>
      <c r="H293" s="51"/>
      <c r="I293" s="50"/>
      <c r="J293" s="7"/>
      <c r="K293" s="51">
        <f t="shared" si="66"/>
        <v>0</v>
      </c>
      <c r="L293" s="50"/>
      <c r="M293" s="7"/>
      <c r="N293" s="51">
        <f t="shared" si="67"/>
        <v>0</v>
      </c>
      <c r="O293" s="139"/>
      <c r="P293" s="137">
        <f t="shared" si="62"/>
        <v>0</v>
      </c>
    </row>
    <row r="294" spans="1:16" ht="12.75" hidden="1">
      <c r="A294" s="74" t="s">
        <v>289</v>
      </c>
      <c r="B294" s="50"/>
      <c r="C294" s="7"/>
      <c r="D294" s="7"/>
      <c r="E294" s="51">
        <f t="shared" si="64"/>
        <v>0</v>
      </c>
      <c r="F294" s="50"/>
      <c r="G294" s="7"/>
      <c r="H294" s="51"/>
      <c r="I294" s="50"/>
      <c r="J294" s="7"/>
      <c r="K294" s="51">
        <f t="shared" si="66"/>
        <v>0</v>
      </c>
      <c r="L294" s="50"/>
      <c r="M294" s="7"/>
      <c r="N294" s="51">
        <f t="shared" si="67"/>
        <v>0</v>
      </c>
      <c r="O294" s="139"/>
      <c r="P294" s="137">
        <f t="shared" si="62"/>
        <v>0</v>
      </c>
    </row>
    <row r="295" spans="1:16" ht="12.75" hidden="1">
      <c r="A295" s="95" t="s">
        <v>293</v>
      </c>
      <c r="B295" s="50"/>
      <c r="C295" s="7"/>
      <c r="D295" s="7"/>
      <c r="E295" s="51">
        <f t="shared" si="64"/>
        <v>0</v>
      </c>
      <c r="F295" s="50"/>
      <c r="G295" s="7"/>
      <c r="H295" s="51">
        <f t="shared" si="65"/>
        <v>0</v>
      </c>
      <c r="I295" s="50"/>
      <c r="J295" s="7"/>
      <c r="K295" s="51">
        <f t="shared" si="66"/>
        <v>0</v>
      </c>
      <c r="L295" s="50"/>
      <c r="M295" s="7"/>
      <c r="N295" s="51">
        <f t="shared" si="67"/>
        <v>0</v>
      </c>
      <c r="O295" s="139"/>
      <c r="P295" s="137">
        <f t="shared" si="62"/>
        <v>0</v>
      </c>
    </row>
    <row r="296" spans="1:16" ht="12.75" hidden="1">
      <c r="A296" s="76" t="s">
        <v>244</v>
      </c>
      <c r="B296" s="50"/>
      <c r="C296" s="7"/>
      <c r="D296" s="7"/>
      <c r="E296" s="51">
        <f t="shared" si="64"/>
        <v>0</v>
      </c>
      <c r="F296" s="50"/>
      <c r="G296" s="7"/>
      <c r="H296" s="51">
        <f t="shared" si="65"/>
        <v>0</v>
      </c>
      <c r="I296" s="50"/>
      <c r="J296" s="7"/>
      <c r="K296" s="51">
        <f t="shared" si="66"/>
        <v>0</v>
      </c>
      <c r="L296" s="50"/>
      <c r="M296" s="7"/>
      <c r="N296" s="51">
        <f t="shared" si="67"/>
        <v>0</v>
      </c>
      <c r="O296" s="139"/>
      <c r="P296" s="137">
        <f t="shared" si="62"/>
        <v>0</v>
      </c>
    </row>
    <row r="297" spans="1:16" ht="12.75" hidden="1">
      <c r="A297" s="76" t="s">
        <v>225</v>
      </c>
      <c r="B297" s="50"/>
      <c r="C297" s="7"/>
      <c r="D297" s="7"/>
      <c r="E297" s="51">
        <f t="shared" si="64"/>
        <v>0</v>
      </c>
      <c r="F297" s="50"/>
      <c r="G297" s="7"/>
      <c r="H297" s="51">
        <f t="shared" si="65"/>
        <v>0</v>
      </c>
      <c r="I297" s="50"/>
      <c r="J297" s="7"/>
      <c r="K297" s="51">
        <f t="shared" si="66"/>
        <v>0</v>
      </c>
      <c r="L297" s="50"/>
      <c r="M297" s="7"/>
      <c r="N297" s="51">
        <f t="shared" si="67"/>
        <v>0</v>
      </c>
      <c r="O297" s="139"/>
      <c r="P297" s="137">
        <f t="shared" si="62"/>
        <v>0</v>
      </c>
    </row>
    <row r="298" spans="1:16" ht="12.75" hidden="1">
      <c r="A298" s="76" t="s">
        <v>139</v>
      </c>
      <c r="B298" s="50"/>
      <c r="C298" s="7"/>
      <c r="D298" s="7"/>
      <c r="E298" s="51">
        <f t="shared" si="64"/>
        <v>0</v>
      </c>
      <c r="F298" s="50"/>
      <c r="G298" s="7"/>
      <c r="H298" s="51">
        <f t="shared" si="65"/>
        <v>0</v>
      </c>
      <c r="I298" s="50"/>
      <c r="J298" s="7"/>
      <c r="K298" s="51">
        <f t="shared" si="66"/>
        <v>0</v>
      </c>
      <c r="L298" s="50"/>
      <c r="M298" s="7"/>
      <c r="N298" s="51">
        <f t="shared" si="67"/>
        <v>0</v>
      </c>
      <c r="O298" s="139"/>
      <c r="P298" s="137">
        <f t="shared" si="62"/>
        <v>0</v>
      </c>
    </row>
    <row r="299" spans="1:16" ht="12.75" hidden="1">
      <c r="A299" s="76" t="s">
        <v>203</v>
      </c>
      <c r="B299" s="50"/>
      <c r="C299" s="7"/>
      <c r="D299" s="7"/>
      <c r="E299" s="51">
        <f t="shared" si="64"/>
        <v>0</v>
      </c>
      <c r="F299" s="50"/>
      <c r="G299" s="7"/>
      <c r="H299" s="51">
        <f t="shared" si="65"/>
        <v>0</v>
      </c>
      <c r="I299" s="50"/>
      <c r="J299" s="7"/>
      <c r="K299" s="51">
        <f t="shared" si="66"/>
        <v>0</v>
      </c>
      <c r="L299" s="50"/>
      <c r="M299" s="7"/>
      <c r="N299" s="51">
        <f t="shared" si="67"/>
        <v>0</v>
      </c>
      <c r="O299" s="139"/>
      <c r="P299" s="137">
        <f t="shared" si="62"/>
        <v>0</v>
      </c>
    </row>
    <row r="300" spans="1:16" ht="12.75" hidden="1">
      <c r="A300" s="95" t="s">
        <v>202</v>
      </c>
      <c r="B300" s="50"/>
      <c r="C300" s="7"/>
      <c r="D300" s="7"/>
      <c r="E300" s="51">
        <f t="shared" si="64"/>
        <v>0</v>
      </c>
      <c r="F300" s="50"/>
      <c r="G300" s="7"/>
      <c r="H300" s="51">
        <f t="shared" si="65"/>
        <v>0</v>
      </c>
      <c r="I300" s="50"/>
      <c r="J300" s="7"/>
      <c r="K300" s="51">
        <f t="shared" si="66"/>
        <v>0</v>
      </c>
      <c r="L300" s="50"/>
      <c r="M300" s="7"/>
      <c r="N300" s="51">
        <f t="shared" si="67"/>
        <v>0</v>
      </c>
      <c r="O300" s="139"/>
      <c r="P300" s="137">
        <f t="shared" si="62"/>
        <v>0</v>
      </c>
    </row>
    <row r="301" spans="1:16" ht="12.75" hidden="1">
      <c r="A301" s="95" t="s">
        <v>243</v>
      </c>
      <c r="B301" s="50"/>
      <c r="C301" s="7"/>
      <c r="D301" s="7"/>
      <c r="E301" s="51">
        <f t="shared" si="64"/>
        <v>0</v>
      </c>
      <c r="F301" s="50"/>
      <c r="G301" s="7"/>
      <c r="H301" s="51">
        <f t="shared" si="65"/>
        <v>0</v>
      </c>
      <c r="I301" s="50"/>
      <c r="J301" s="7"/>
      <c r="K301" s="51">
        <f t="shared" si="66"/>
        <v>0</v>
      </c>
      <c r="L301" s="50"/>
      <c r="M301" s="7"/>
      <c r="N301" s="51">
        <f t="shared" si="67"/>
        <v>0</v>
      </c>
      <c r="O301" s="139"/>
      <c r="P301" s="137">
        <f t="shared" si="62"/>
        <v>0</v>
      </c>
    </row>
    <row r="302" spans="1:16" ht="12.75" hidden="1">
      <c r="A302" s="76" t="s">
        <v>140</v>
      </c>
      <c r="B302" s="50"/>
      <c r="C302" s="7"/>
      <c r="D302" s="7"/>
      <c r="E302" s="51">
        <f t="shared" si="64"/>
        <v>0</v>
      </c>
      <c r="F302" s="50"/>
      <c r="G302" s="7"/>
      <c r="H302" s="51">
        <f t="shared" si="65"/>
        <v>0</v>
      </c>
      <c r="I302" s="50"/>
      <c r="J302" s="7"/>
      <c r="K302" s="51">
        <f t="shared" si="66"/>
        <v>0</v>
      </c>
      <c r="L302" s="50"/>
      <c r="M302" s="7"/>
      <c r="N302" s="51">
        <f t="shared" si="67"/>
        <v>0</v>
      </c>
      <c r="O302" s="139"/>
      <c r="P302" s="137">
        <f t="shared" si="62"/>
        <v>0</v>
      </c>
    </row>
    <row r="303" spans="1:16" ht="12.75" hidden="1">
      <c r="A303" s="76" t="s">
        <v>332</v>
      </c>
      <c r="B303" s="50"/>
      <c r="C303" s="7"/>
      <c r="D303" s="7"/>
      <c r="E303" s="51">
        <f t="shared" si="64"/>
        <v>0</v>
      </c>
      <c r="F303" s="50"/>
      <c r="G303" s="7"/>
      <c r="H303" s="51">
        <f t="shared" si="65"/>
        <v>0</v>
      </c>
      <c r="I303" s="50"/>
      <c r="J303" s="7"/>
      <c r="K303" s="51">
        <f t="shared" si="66"/>
        <v>0</v>
      </c>
      <c r="L303" s="50"/>
      <c r="M303" s="7"/>
      <c r="N303" s="51">
        <f t="shared" si="67"/>
        <v>0</v>
      </c>
      <c r="O303" s="139"/>
      <c r="P303" s="137">
        <f t="shared" si="62"/>
        <v>0</v>
      </c>
    </row>
    <row r="304" spans="1:16" ht="12.75" hidden="1">
      <c r="A304" s="76" t="s">
        <v>304</v>
      </c>
      <c r="B304" s="50"/>
      <c r="C304" s="7"/>
      <c r="D304" s="7"/>
      <c r="E304" s="51">
        <f t="shared" si="64"/>
        <v>0</v>
      </c>
      <c r="F304" s="50"/>
      <c r="G304" s="7"/>
      <c r="H304" s="51">
        <f t="shared" si="65"/>
        <v>0</v>
      </c>
      <c r="I304" s="50"/>
      <c r="J304" s="7"/>
      <c r="K304" s="51">
        <f t="shared" si="66"/>
        <v>0</v>
      </c>
      <c r="L304" s="50"/>
      <c r="M304" s="7"/>
      <c r="N304" s="51">
        <f t="shared" si="67"/>
        <v>0</v>
      </c>
      <c r="O304" s="139"/>
      <c r="P304" s="137">
        <f t="shared" si="62"/>
        <v>0</v>
      </c>
    </row>
    <row r="305" spans="1:16" ht="12.75" hidden="1">
      <c r="A305" s="76" t="s">
        <v>211</v>
      </c>
      <c r="B305" s="50"/>
      <c r="C305" s="7"/>
      <c r="D305" s="7"/>
      <c r="E305" s="51">
        <f t="shared" si="64"/>
        <v>0</v>
      </c>
      <c r="F305" s="50"/>
      <c r="G305" s="7"/>
      <c r="H305" s="51">
        <f t="shared" si="65"/>
        <v>0</v>
      </c>
      <c r="I305" s="50"/>
      <c r="J305" s="7"/>
      <c r="K305" s="51">
        <f t="shared" si="66"/>
        <v>0</v>
      </c>
      <c r="L305" s="50"/>
      <c r="M305" s="7"/>
      <c r="N305" s="51">
        <f t="shared" si="67"/>
        <v>0</v>
      </c>
      <c r="O305" s="139"/>
      <c r="P305" s="137">
        <f t="shared" si="62"/>
        <v>0</v>
      </c>
    </row>
    <row r="306" spans="1:16" ht="12.75" hidden="1">
      <c r="A306" s="95" t="s">
        <v>305</v>
      </c>
      <c r="B306" s="50"/>
      <c r="C306" s="7"/>
      <c r="D306" s="7"/>
      <c r="E306" s="51">
        <f t="shared" si="64"/>
        <v>0</v>
      </c>
      <c r="F306" s="50"/>
      <c r="G306" s="7"/>
      <c r="H306" s="51">
        <f t="shared" si="65"/>
        <v>0</v>
      </c>
      <c r="I306" s="50"/>
      <c r="J306" s="7"/>
      <c r="K306" s="51">
        <f t="shared" si="66"/>
        <v>0</v>
      </c>
      <c r="L306" s="50"/>
      <c r="M306" s="7"/>
      <c r="N306" s="51">
        <f t="shared" si="67"/>
        <v>0</v>
      </c>
      <c r="O306" s="139"/>
      <c r="P306" s="137">
        <f t="shared" si="62"/>
        <v>0</v>
      </c>
    </row>
    <row r="307" spans="1:16" ht="12.75" hidden="1">
      <c r="A307" s="95" t="s">
        <v>279</v>
      </c>
      <c r="B307" s="50"/>
      <c r="C307" s="7"/>
      <c r="D307" s="7"/>
      <c r="E307" s="51">
        <f t="shared" si="64"/>
        <v>0</v>
      </c>
      <c r="F307" s="50"/>
      <c r="G307" s="7"/>
      <c r="H307" s="51">
        <f t="shared" si="65"/>
        <v>0</v>
      </c>
      <c r="I307" s="50"/>
      <c r="J307" s="7"/>
      <c r="K307" s="51">
        <f t="shared" si="66"/>
        <v>0</v>
      </c>
      <c r="L307" s="50"/>
      <c r="M307" s="7"/>
      <c r="N307" s="51">
        <f t="shared" si="67"/>
        <v>0</v>
      </c>
      <c r="O307" s="139"/>
      <c r="P307" s="137">
        <f t="shared" si="62"/>
        <v>0</v>
      </c>
    </row>
    <row r="308" spans="1:16" ht="12.75" hidden="1">
      <c r="A308" s="76" t="s">
        <v>226</v>
      </c>
      <c r="B308" s="50"/>
      <c r="C308" s="7"/>
      <c r="D308" s="7"/>
      <c r="E308" s="51">
        <f t="shared" si="64"/>
        <v>0</v>
      </c>
      <c r="F308" s="50"/>
      <c r="G308" s="7"/>
      <c r="H308" s="51">
        <f t="shared" si="65"/>
        <v>0</v>
      </c>
      <c r="I308" s="50"/>
      <c r="J308" s="7"/>
      <c r="K308" s="51">
        <f t="shared" si="66"/>
        <v>0</v>
      </c>
      <c r="L308" s="50"/>
      <c r="M308" s="7"/>
      <c r="N308" s="51">
        <f t="shared" si="67"/>
        <v>0</v>
      </c>
      <c r="O308" s="139"/>
      <c r="P308" s="137">
        <f t="shared" si="62"/>
        <v>0</v>
      </c>
    </row>
    <row r="309" spans="1:16" ht="12.75" hidden="1">
      <c r="A309" s="76" t="s">
        <v>331</v>
      </c>
      <c r="B309" s="50"/>
      <c r="C309" s="7"/>
      <c r="D309" s="7"/>
      <c r="E309" s="51">
        <f t="shared" si="64"/>
        <v>0</v>
      </c>
      <c r="F309" s="50"/>
      <c r="G309" s="7"/>
      <c r="H309" s="51"/>
      <c r="I309" s="50"/>
      <c r="J309" s="7"/>
      <c r="K309" s="51"/>
      <c r="L309" s="50"/>
      <c r="M309" s="7"/>
      <c r="N309" s="51"/>
      <c r="O309" s="139"/>
      <c r="P309" s="137"/>
    </row>
    <row r="310" spans="1:16" ht="12.75" hidden="1">
      <c r="A310" s="76" t="s">
        <v>231</v>
      </c>
      <c r="B310" s="50"/>
      <c r="C310" s="7"/>
      <c r="D310" s="7"/>
      <c r="E310" s="51">
        <f t="shared" si="64"/>
        <v>0</v>
      </c>
      <c r="F310" s="50"/>
      <c r="G310" s="7"/>
      <c r="H310" s="51">
        <f t="shared" si="65"/>
        <v>0</v>
      </c>
      <c r="I310" s="50"/>
      <c r="J310" s="7"/>
      <c r="K310" s="51">
        <f t="shared" si="66"/>
        <v>0</v>
      </c>
      <c r="L310" s="50"/>
      <c r="M310" s="7"/>
      <c r="N310" s="51">
        <f t="shared" si="67"/>
        <v>0</v>
      </c>
      <c r="O310" s="139"/>
      <c r="P310" s="137">
        <f t="shared" si="62"/>
        <v>0</v>
      </c>
    </row>
    <row r="311" spans="1:16" ht="12.75" hidden="1">
      <c r="A311" s="95" t="s">
        <v>240</v>
      </c>
      <c r="B311" s="50"/>
      <c r="C311" s="7"/>
      <c r="D311" s="7"/>
      <c r="E311" s="51">
        <f t="shared" si="64"/>
        <v>0</v>
      </c>
      <c r="F311" s="50"/>
      <c r="G311" s="7"/>
      <c r="H311" s="51">
        <f t="shared" si="65"/>
        <v>0</v>
      </c>
      <c r="I311" s="50"/>
      <c r="J311" s="7"/>
      <c r="K311" s="51">
        <f t="shared" si="66"/>
        <v>0</v>
      </c>
      <c r="L311" s="50"/>
      <c r="M311" s="7"/>
      <c r="N311" s="51">
        <f t="shared" si="67"/>
        <v>0</v>
      </c>
      <c r="O311" s="139"/>
      <c r="P311" s="137">
        <f t="shared" si="62"/>
        <v>0</v>
      </c>
    </row>
    <row r="312" spans="1:16" ht="12.75" hidden="1">
      <c r="A312" s="76" t="s">
        <v>250</v>
      </c>
      <c r="B312" s="50"/>
      <c r="C312" s="7"/>
      <c r="D312" s="7"/>
      <c r="E312" s="51">
        <f t="shared" si="64"/>
        <v>0</v>
      </c>
      <c r="F312" s="50"/>
      <c r="G312" s="7"/>
      <c r="H312" s="51">
        <f t="shared" si="65"/>
        <v>0</v>
      </c>
      <c r="I312" s="50"/>
      <c r="J312" s="7"/>
      <c r="K312" s="51">
        <f t="shared" si="66"/>
        <v>0</v>
      </c>
      <c r="L312" s="50"/>
      <c r="M312" s="7"/>
      <c r="N312" s="51">
        <f t="shared" si="67"/>
        <v>0</v>
      </c>
      <c r="O312" s="139"/>
      <c r="P312" s="137">
        <f t="shared" si="62"/>
        <v>0</v>
      </c>
    </row>
    <row r="313" spans="1:16" ht="12.75" hidden="1">
      <c r="A313" s="76" t="s">
        <v>141</v>
      </c>
      <c r="B313" s="50"/>
      <c r="C313" s="7"/>
      <c r="D313" s="7"/>
      <c r="E313" s="51">
        <f t="shared" si="64"/>
        <v>0</v>
      </c>
      <c r="F313" s="50"/>
      <c r="G313" s="7"/>
      <c r="H313" s="51">
        <f t="shared" si="65"/>
        <v>0</v>
      </c>
      <c r="I313" s="50"/>
      <c r="J313" s="7"/>
      <c r="K313" s="51">
        <f t="shared" si="66"/>
        <v>0</v>
      </c>
      <c r="L313" s="50"/>
      <c r="M313" s="7"/>
      <c r="N313" s="51">
        <f t="shared" si="67"/>
        <v>0</v>
      </c>
      <c r="O313" s="139"/>
      <c r="P313" s="137">
        <f t="shared" si="62"/>
        <v>0</v>
      </c>
    </row>
    <row r="314" spans="1:16" ht="12.75" hidden="1">
      <c r="A314" s="76" t="s">
        <v>92</v>
      </c>
      <c r="B314" s="50"/>
      <c r="C314" s="7"/>
      <c r="D314" s="7"/>
      <c r="E314" s="51">
        <f t="shared" si="64"/>
        <v>0</v>
      </c>
      <c r="F314" s="50"/>
      <c r="G314" s="7"/>
      <c r="H314" s="51">
        <f t="shared" si="65"/>
        <v>0</v>
      </c>
      <c r="I314" s="50"/>
      <c r="J314" s="7"/>
      <c r="K314" s="51">
        <f t="shared" si="66"/>
        <v>0</v>
      </c>
      <c r="L314" s="50"/>
      <c r="M314" s="7"/>
      <c r="N314" s="51">
        <f t="shared" si="67"/>
        <v>0</v>
      </c>
      <c r="O314" s="139"/>
      <c r="P314" s="137">
        <f t="shared" si="62"/>
        <v>0</v>
      </c>
    </row>
    <row r="315" spans="1:16" ht="12.75" hidden="1">
      <c r="A315" s="76" t="s">
        <v>106</v>
      </c>
      <c r="B315" s="50"/>
      <c r="C315" s="7"/>
      <c r="D315" s="7"/>
      <c r="E315" s="51">
        <f t="shared" si="64"/>
        <v>0</v>
      </c>
      <c r="F315" s="50"/>
      <c r="G315" s="7"/>
      <c r="H315" s="51">
        <f t="shared" si="65"/>
        <v>0</v>
      </c>
      <c r="I315" s="50"/>
      <c r="J315" s="7"/>
      <c r="K315" s="51">
        <f t="shared" si="66"/>
        <v>0</v>
      </c>
      <c r="L315" s="67"/>
      <c r="M315" s="7"/>
      <c r="N315" s="51">
        <f t="shared" si="67"/>
        <v>0</v>
      </c>
      <c r="O315" s="139"/>
      <c r="P315" s="137">
        <f t="shared" si="62"/>
        <v>0</v>
      </c>
    </row>
    <row r="316" spans="1:16" ht="12.75">
      <c r="A316" s="83" t="s">
        <v>72</v>
      </c>
      <c r="B316" s="54">
        <v>20894</v>
      </c>
      <c r="C316" s="10"/>
      <c r="D316" s="10"/>
      <c r="E316" s="55">
        <f t="shared" si="64"/>
        <v>20894</v>
      </c>
      <c r="F316" s="50"/>
      <c r="G316" s="7"/>
      <c r="H316" s="51">
        <f t="shared" si="65"/>
        <v>20894</v>
      </c>
      <c r="I316" s="50"/>
      <c r="J316" s="7"/>
      <c r="K316" s="51">
        <f t="shared" si="66"/>
        <v>20894</v>
      </c>
      <c r="L316" s="67"/>
      <c r="M316" s="7"/>
      <c r="N316" s="51">
        <f t="shared" si="67"/>
        <v>20894</v>
      </c>
      <c r="O316" s="139"/>
      <c r="P316" s="137">
        <f t="shared" si="62"/>
        <v>20894</v>
      </c>
    </row>
    <row r="317" spans="1:16" ht="12.75" hidden="1">
      <c r="A317" s="79" t="s">
        <v>75</v>
      </c>
      <c r="B317" s="60">
        <f aca="true" t="shared" si="68" ref="B317:P317">SUM(B319:B325)</f>
        <v>0</v>
      </c>
      <c r="C317" s="13">
        <f t="shared" si="68"/>
        <v>0</v>
      </c>
      <c r="D317" s="13"/>
      <c r="E317" s="61">
        <f t="shared" si="68"/>
        <v>0</v>
      </c>
      <c r="F317" s="60"/>
      <c r="G317" s="13"/>
      <c r="H317" s="61">
        <f t="shared" si="68"/>
        <v>0</v>
      </c>
      <c r="I317" s="60"/>
      <c r="J317" s="13"/>
      <c r="K317" s="61">
        <f t="shared" si="68"/>
        <v>0</v>
      </c>
      <c r="L317" s="60"/>
      <c r="M317" s="13"/>
      <c r="N317" s="61">
        <f t="shared" si="68"/>
        <v>0</v>
      </c>
      <c r="O317" s="145"/>
      <c r="P317" s="130">
        <f t="shared" si="68"/>
        <v>0</v>
      </c>
    </row>
    <row r="318" spans="1:16" ht="12.75" hidden="1">
      <c r="A318" s="74" t="s">
        <v>38</v>
      </c>
      <c r="B318" s="50"/>
      <c r="C318" s="7"/>
      <c r="D318" s="7"/>
      <c r="E318" s="51"/>
      <c r="F318" s="50"/>
      <c r="G318" s="7"/>
      <c r="H318" s="49"/>
      <c r="I318" s="50"/>
      <c r="J318" s="7"/>
      <c r="K318" s="49"/>
      <c r="L318" s="50"/>
      <c r="M318" s="7"/>
      <c r="N318" s="49"/>
      <c r="O318" s="139"/>
      <c r="P318" s="137"/>
    </row>
    <row r="319" spans="1:16" ht="12.75" hidden="1">
      <c r="A319" s="76" t="s">
        <v>142</v>
      </c>
      <c r="B319" s="50"/>
      <c r="C319" s="7"/>
      <c r="D319" s="7"/>
      <c r="E319" s="51">
        <f aca="true" t="shared" si="69" ref="E319:E325">B319+C319+D319</f>
        <v>0</v>
      </c>
      <c r="F319" s="50"/>
      <c r="G319" s="7"/>
      <c r="H319" s="51">
        <f aca="true" t="shared" si="70" ref="H319:H325">E319+F319+G319</f>
        <v>0</v>
      </c>
      <c r="I319" s="50"/>
      <c r="J319" s="7"/>
      <c r="K319" s="51">
        <f aca="true" t="shared" si="71" ref="K319:K325">H319+I319+J319</f>
        <v>0</v>
      </c>
      <c r="L319" s="50"/>
      <c r="M319" s="7"/>
      <c r="N319" s="51">
        <f aca="true" t="shared" si="72" ref="N319:N325">K319+L319+M319</f>
        <v>0</v>
      </c>
      <c r="O319" s="139"/>
      <c r="P319" s="137">
        <f t="shared" si="62"/>
        <v>0</v>
      </c>
    </row>
    <row r="320" spans="1:16" ht="12.75" hidden="1">
      <c r="A320" s="76" t="s">
        <v>95</v>
      </c>
      <c r="B320" s="50"/>
      <c r="C320" s="7"/>
      <c r="D320" s="7"/>
      <c r="E320" s="51">
        <f t="shared" si="69"/>
        <v>0</v>
      </c>
      <c r="F320" s="50"/>
      <c r="G320" s="7"/>
      <c r="H320" s="51">
        <f t="shared" si="70"/>
        <v>0</v>
      </c>
      <c r="I320" s="50"/>
      <c r="J320" s="7"/>
      <c r="K320" s="51">
        <f t="shared" si="71"/>
        <v>0</v>
      </c>
      <c r="L320" s="50"/>
      <c r="M320" s="7"/>
      <c r="N320" s="51">
        <f t="shared" si="72"/>
        <v>0</v>
      </c>
      <c r="O320" s="139"/>
      <c r="P320" s="137">
        <f t="shared" si="62"/>
        <v>0</v>
      </c>
    </row>
    <row r="321" spans="1:16" ht="12.75" hidden="1">
      <c r="A321" s="76" t="s">
        <v>143</v>
      </c>
      <c r="B321" s="50"/>
      <c r="C321" s="7"/>
      <c r="D321" s="7"/>
      <c r="E321" s="51">
        <f t="shared" si="69"/>
        <v>0</v>
      </c>
      <c r="F321" s="50"/>
      <c r="G321" s="7"/>
      <c r="H321" s="51">
        <f t="shared" si="70"/>
        <v>0</v>
      </c>
      <c r="I321" s="50"/>
      <c r="J321" s="7"/>
      <c r="K321" s="51">
        <f t="shared" si="71"/>
        <v>0</v>
      </c>
      <c r="L321" s="50"/>
      <c r="M321" s="7"/>
      <c r="N321" s="51">
        <f t="shared" si="72"/>
        <v>0</v>
      </c>
      <c r="O321" s="139"/>
      <c r="P321" s="137">
        <f t="shared" si="62"/>
        <v>0</v>
      </c>
    </row>
    <row r="322" spans="1:16" ht="12.75" hidden="1">
      <c r="A322" s="95" t="s">
        <v>240</v>
      </c>
      <c r="B322" s="50"/>
      <c r="C322" s="7"/>
      <c r="D322" s="7"/>
      <c r="E322" s="51">
        <f t="shared" si="69"/>
        <v>0</v>
      </c>
      <c r="F322" s="50"/>
      <c r="G322" s="7"/>
      <c r="H322" s="51">
        <f t="shared" si="70"/>
        <v>0</v>
      </c>
      <c r="I322" s="50"/>
      <c r="J322" s="7"/>
      <c r="K322" s="51">
        <f t="shared" si="71"/>
        <v>0</v>
      </c>
      <c r="L322" s="50"/>
      <c r="M322" s="7"/>
      <c r="N322" s="51">
        <f t="shared" si="72"/>
        <v>0</v>
      </c>
      <c r="O322" s="139"/>
      <c r="P322" s="137">
        <f t="shared" si="62"/>
        <v>0</v>
      </c>
    </row>
    <row r="323" spans="1:16" ht="12.75" hidden="1">
      <c r="A323" s="76" t="s">
        <v>250</v>
      </c>
      <c r="B323" s="50"/>
      <c r="C323" s="7"/>
      <c r="D323" s="7"/>
      <c r="E323" s="51">
        <f t="shared" si="69"/>
        <v>0</v>
      </c>
      <c r="F323" s="50"/>
      <c r="G323" s="7"/>
      <c r="H323" s="51">
        <f t="shared" si="70"/>
        <v>0</v>
      </c>
      <c r="I323" s="50"/>
      <c r="J323" s="7"/>
      <c r="K323" s="51">
        <f t="shared" si="71"/>
        <v>0</v>
      </c>
      <c r="L323" s="50"/>
      <c r="M323" s="7"/>
      <c r="N323" s="51">
        <f t="shared" si="72"/>
        <v>0</v>
      </c>
      <c r="O323" s="139"/>
      <c r="P323" s="137">
        <f t="shared" si="62"/>
        <v>0</v>
      </c>
    </row>
    <row r="324" spans="1:16" ht="12.75" hidden="1">
      <c r="A324" s="76" t="s">
        <v>76</v>
      </c>
      <c r="B324" s="50"/>
      <c r="C324" s="7"/>
      <c r="D324" s="7"/>
      <c r="E324" s="51">
        <f t="shared" si="69"/>
        <v>0</v>
      </c>
      <c r="F324" s="50"/>
      <c r="G324" s="7"/>
      <c r="H324" s="51">
        <f t="shared" si="70"/>
        <v>0</v>
      </c>
      <c r="I324" s="50"/>
      <c r="J324" s="9"/>
      <c r="K324" s="51">
        <f t="shared" si="71"/>
        <v>0</v>
      </c>
      <c r="L324" s="50"/>
      <c r="M324" s="7"/>
      <c r="N324" s="51">
        <f t="shared" si="72"/>
        <v>0</v>
      </c>
      <c r="O324" s="139"/>
      <c r="P324" s="137">
        <f t="shared" si="62"/>
        <v>0</v>
      </c>
    </row>
    <row r="325" spans="1:16" ht="12.75" hidden="1">
      <c r="A325" s="83" t="s">
        <v>106</v>
      </c>
      <c r="B325" s="54"/>
      <c r="C325" s="10"/>
      <c r="D325" s="10"/>
      <c r="E325" s="55">
        <f t="shared" si="69"/>
        <v>0</v>
      </c>
      <c r="F325" s="54"/>
      <c r="G325" s="10"/>
      <c r="H325" s="55">
        <f t="shared" si="70"/>
        <v>0</v>
      </c>
      <c r="I325" s="54"/>
      <c r="J325" s="115"/>
      <c r="K325" s="55">
        <f t="shared" si="71"/>
        <v>0</v>
      </c>
      <c r="L325" s="54"/>
      <c r="M325" s="10"/>
      <c r="N325" s="55">
        <f t="shared" si="72"/>
        <v>0</v>
      </c>
      <c r="O325" s="152"/>
      <c r="P325" s="153">
        <f t="shared" si="62"/>
        <v>0</v>
      </c>
    </row>
    <row r="326" spans="1:16" ht="12.75">
      <c r="A326" s="69" t="s">
        <v>144</v>
      </c>
      <c r="B326" s="48">
        <f aca="true" t="shared" si="73" ref="B326:N326">B327+B338</f>
        <v>705826</v>
      </c>
      <c r="C326" s="6">
        <f t="shared" si="73"/>
        <v>-300000</v>
      </c>
      <c r="D326" s="6"/>
      <c r="E326" s="49">
        <f t="shared" si="73"/>
        <v>405826</v>
      </c>
      <c r="F326" s="48"/>
      <c r="G326" s="6"/>
      <c r="H326" s="49">
        <f t="shared" si="73"/>
        <v>405826</v>
      </c>
      <c r="I326" s="48"/>
      <c r="J326" s="6"/>
      <c r="K326" s="49">
        <f t="shared" si="73"/>
        <v>405826</v>
      </c>
      <c r="L326" s="48"/>
      <c r="M326" s="6"/>
      <c r="N326" s="49">
        <f t="shared" si="73"/>
        <v>405826</v>
      </c>
      <c r="O326" s="140"/>
      <c r="P326" s="116">
        <f>P327+P338</f>
        <v>405826</v>
      </c>
    </row>
    <row r="327" spans="1:16" ht="12.75">
      <c r="A327" s="78" t="s">
        <v>69</v>
      </c>
      <c r="B327" s="58">
        <f aca="true" t="shared" si="74" ref="B327:N327">SUM(B329:B337)</f>
        <v>405826</v>
      </c>
      <c r="C327" s="12">
        <f t="shared" si="74"/>
        <v>0</v>
      </c>
      <c r="D327" s="12"/>
      <c r="E327" s="59">
        <f t="shared" si="74"/>
        <v>405826</v>
      </c>
      <c r="F327" s="58"/>
      <c r="G327" s="12"/>
      <c r="H327" s="59">
        <f t="shared" si="74"/>
        <v>405826</v>
      </c>
      <c r="I327" s="58"/>
      <c r="J327" s="12"/>
      <c r="K327" s="59">
        <f t="shared" si="74"/>
        <v>405826</v>
      </c>
      <c r="L327" s="58"/>
      <c r="M327" s="12"/>
      <c r="N327" s="59">
        <f t="shared" si="74"/>
        <v>405826</v>
      </c>
      <c r="O327" s="144"/>
      <c r="P327" s="117">
        <f>SUM(P329:P337)</f>
        <v>405826</v>
      </c>
    </row>
    <row r="328" spans="1:16" ht="12.75">
      <c r="A328" s="74" t="s">
        <v>38</v>
      </c>
      <c r="B328" s="50"/>
      <c r="C328" s="7"/>
      <c r="D328" s="7"/>
      <c r="E328" s="49"/>
      <c r="F328" s="50"/>
      <c r="G328" s="7"/>
      <c r="H328" s="49"/>
      <c r="I328" s="50"/>
      <c r="J328" s="7"/>
      <c r="K328" s="49"/>
      <c r="L328" s="50"/>
      <c r="M328" s="7"/>
      <c r="N328" s="49"/>
      <c r="O328" s="139"/>
      <c r="P328" s="137"/>
    </row>
    <row r="329" spans="1:16" ht="12.75">
      <c r="A329" s="71" t="s">
        <v>103</v>
      </c>
      <c r="B329" s="50">
        <v>218826</v>
      </c>
      <c r="C329" s="7"/>
      <c r="D329" s="7"/>
      <c r="E329" s="51">
        <f aca="true" t="shared" si="75" ref="E329:E337">B329+C329+D329</f>
        <v>218826</v>
      </c>
      <c r="F329" s="50"/>
      <c r="G329" s="7"/>
      <c r="H329" s="51">
        <f aca="true" t="shared" si="76" ref="H329:H337">E329+F329+G329</f>
        <v>218826</v>
      </c>
      <c r="I329" s="50"/>
      <c r="J329" s="7"/>
      <c r="K329" s="51">
        <f aca="true" t="shared" si="77" ref="K329:K337">H329+I329+J329</f>
        <v>218826</v>
      </c>
      <c r="L329" s="50"/>
      <c r="M329" s="7"/>
      <c r="N329" s="51">
        <f aca="true" t="shared" si="78" ref="N329:N337">K329+L329+M329</f>
        <v>218826</v>
      </c>
      <c r="O329" s="139"/>
      <c r="P329" s="137">
        <f aca="true" t="shared" si="79" ref="P329:P416">N329+O329</f>
        <v>218826</v>
      </c>
    </row>
    <row r="330" spans="1:16" ht="12.75">
      <c r="A330" s="76" t="s">
        <v>88</v>
      </c>
      <c r="B330" s="50">
        <v>176000</v>
      </c>
      <c r="C330" s="7"/>
      <c r="D330" s="7"/>
      <c r="E330" s="51">
        <f t="shared" si="75"/>
        <v>176000</v>
      </c>
      <c r="F330" s="50"/>
      <c r="G330" s="7"/>
      <c r="H330" s="51">
        <f t="shared" si="76"/>
        <v>176000</v>
      </c>
      <c r="I330" s="50"/>
      <c r="J330" s="7"/>
      <c r="K330" s="51">
        <f t="shared" si="77"/>
        <v>176000</v>
      </c>
      <c r="L330" s="50"/>
      <c r="M330" s="7"/>
      <c r="N330" s="51">
        <f t="shared" si="78"/>
        <v>176000</v>
      </c>
      <c r="O330" s="139"/>
      <c r="P330" s="137">
        <f t="shared" si="79"/>
        <v>176000</v>
      </c>
    </row>
    <row r="331" spans="1:16" ht="12.75">
      <c r="A331" s="76" t="s">
        <v>72</v>
      </c>
      <c r="B331" s="67">
        <v>11000</v>
      </c>
      <c r="C331" s="7"/>
      <c r="D331" s="7"/>
      <c r="E331" s="51">
        <f t="shared" si="75"/>
        <v>11000</v>
      </c>
      <c r="F331" s="50"/>
      <c r="G331" s="7"/>
      <c r="H331" s="51">
        <f t="shared" si="76"/>
        <v>11000</v>
      </c>
      <c r="I331" s="50"/>
      <c r="J331" s="7"/>
      <c r="K331" s="51">
        <f t="shared" si="77"/>
        <v>11000</v>
      </c>
      <c r="L331" s="50"/>
      <c r="M331" s="7"/>
      <c r="N331" s="51">
        <f t="shared" si="78"/>
        <v>11000</v>
      </c>
      <c r="O331" s="139"/>
      <c r="P331" s="137">
        <f t="shared" si="79"/>
        <v>11000</v>
      </c>
    </row>
    <row r="332" spans="1:16" ht="12.75">
      <c r="A332" s="76" t="s">
        <v>107</v>
      </c>
      <c r="B332" s="67"/>
      <c r="C332" s="7"/>
      <c r="D332" s="7"/>
      <c r="E332" s="51">
        <f t="shared" si="75"/>
        <v>0</v>
      </c>
      <c r="F332" s="50"/>
      <c r="G332" s="7"/>
      <c r="H332" s="51">
        <f t="shared" si="76"/>
        <v>0</v>
      </c>
      <c r="I332" s="50"/>
      <c r="J332" s="7"/>
      <c r="K332" s="51">
        <f t="shared" si="77"/>
        <v>0</v>
      </c>
      <c r="L332" s="50"/>
      <c r="M332" s="7"/>
      <c r="N332" s="51">
        <f t="shared" si="78"/>
        <v>0</v>
      </c>
      <c r="O332" s="139"/>
      <c r="P332" s="137">
        <f t="shared" si="79"/>
        <v>0</v>
      </c>
    </row>
    <row r="333" spans="1:16" ht="12.75" hidden="1">
      <c r="A333" s="72" t="s">
        <v>246</v>
      </c>
      <c r="B333" s="67"/>
      <c r="C333" s="7"/>
      <c r="D333" s="7"/>
      <c r="E333" s="51">
        <f t="shared" si="75"/>
        <v>0</v>
      </c>
      <c r="F333" s="50"/>
      <c r="G333" s="7"/>
      <c r="H333" s="51"/>
      <c r="I333" s="50"/>
      <c r="J333" s="7"/>
      <c r="K333" s="51"/>
      <c r="L333" s="50"/>
      <c r="M333" s="7"/>
      <c r="N333" s="51">
        <f t="shared" si="78"/>
        <v>0</v>
      </c>
      <c r="O333" s="139"/>
      <c r="P333" s="137">
        <f t="shared" si="79"/>
        <v>0</v>
      </c>
    </row>
    <row r="334" spans="1:16" ht="12.75" hidden="1">
      <c r="A334" s="76" t="s">
        <v>217</v>
      </c>
      <c r="B334" s="67"/>
      <c r="C334" s="7"/>
      <c r="D334" s="7"/>
      <c r="E334" s="51">
        <f t="shared" si="75"/>
        <v>0</v>
      </c>
      <c r="F334" s="50"/>
      <c r="G334" s="7"/>
      <c r="H334" s="51">
        <f t="shared" si="76"/>
        <v>0</v>
      </c>
      <c r="I334" s="50"/>
      <c r="J334" s="7"/>
      <c r="K334" s="51">
        <f t="shared" si="77"/>
        <v>0</v>
      </c>
      <c r="L334" s="50"/>
      <c r="M334" s="7"/>
      <c r="N334" s="51">
        <f t="shared" si="78"/>
        <v>0</v>
      </c>
      <c r="O334" s="139"/>
      <c r="P334" s="137">
        <f t="shared" si="79"/>
        <v>0</v>
      </c>
    </row>
    <row r="335" spans="1:16" ht="12.75" hidden="1">
      <c r="A335" s="76" t="s">
        <v>145</v>
      </c>
      <c r="B335" s="50"/>
      <c r="C335" s="7"/>
      <c r="D335" s="7"/>
      <c r="E335" s="51">
        <f t="shared" si="75"/>
        <v>0</v>
      </c>
      <c r="F335" s="50"/>
      <c r="G335" s="7"/>
      <c r="H335" s="51">
        <f t="shared" si="76"/>
        <v>0</v>
      </c>
      <c r="I335" s="50"/>
      <c r="J335" s="7"/>
      <c r="K335" s="51">
        <f t="shared" si="77"/>
        <v>0</v>
      </c>
      <c r="L335" s="68"/>
      <c r="M335" s="7"/>
      <c r="N335" s="51">
        <f t="shared" si="78"/>
        <v>0</v>
      </c>
      <c r="O335" s="139"/>
      <c r="P335" s="137">
        <f t="shared" si="79"/>
        <v>0</v>
      </c>
    </row>
    <row r="336" spans="1:16" ht="12.75" hidden="1">
      <c r="A336" s="76" t="s">
        <v>146</v>
      </c>
      <c r="B336" s="50"/>
      <c r="C336" s="7"/>
      <c r="D336" s="7"/>
      <c r="E336" s="51">
        <f t="shared" si="75"/>
        <v>0</v>
      </c>
      <c r="F336" s="50"/>
      <c r="G336" s="7"/>
      <c r="H336" s="51">
        <f t="shared" si="76"/>
        <v>0</v>
      </c>
      <c r="I336" s="50"/>
      <c r="J336" s="7"/>
      <c r="K336" s="51">
        <f t="shared" si="77"/>
        <v>0</v>
      </c>
      <c r="L336" s="50"/>
      <c r="M336" s="7"/>
      <c r="N336" s="51">
        <f t="shared" si="78"/>
        <v>0</v>
      </c>
      <c r="O336" s="139"/>
      <c r="P336" s="137">
        <f t="shared" si="79"/>
        <v>0</v>
      </c>
    </row>
    <row r="337" spans="1:16" ht="12.75" hidden="1">
      <c r="A337" s="76" t="s">
        <v>147</v>
      </c>
      <c r="B337" s="50"/>
      <c r="C337" s="7"/>
      <c r="D337" s="7"/>
      <c r="E337" s="51">
        <f t="shared" si="75"/>
        <v>0</v>
      </c>
      <c r="F337" s="50"/>
      <c r="G337" s="7"/>
      <c r="H337" s="51">
        <f t="shared" si="76"/>
        <v>0</v>
      </c>
      <c r="I337" s="50"/>
      <c r="J337" s="7"/>
      <c r="K337" s="51">
        <f t="shared" si="77"/>
        <v>0</v>
      </c>
      <c r="L337" s="50"/>
      <c r="M337" s="7"/>
      <c r="N337" s="51">
        <f t="shared" si="78"/>
        <v>0</v>
      </c>
      <c r="O337" s="139"/>
      <c r="P337" s="137">
        <f t="shared" si="79"/>
        <v>0</v>
      </c>
    </row>
    <row r="338" spans="1:16" ht="12.75">
      <c r="A338" s="78" t="s">
        <v>75</v>
      </c>
      <c r="B338" s="58">
        <f>SUM(B340:B348)</f>
        <v>300000</v>
      </c>
      <c r="C338" s="12">
        <f>SUM(C340:C348)</f>
        <v>-300000</v>
      </c>
      <c r="D338" s="12"/>
      <c r="E338" s="59">
        <f aca="true" t="shared" si="80" ref="E338:K338">SUM(E340:E348)</f>
        <v>0</v>
      </c>
      <c r="F338" s="58"/>
      <c r="G338" s="12"/>
      <c r="H338" s="59">
        <f t="shared" si="80"/>
        <v>0</v>
      </c>
      <c r="I338" s="58"/>
      <c r="J338" s="12"/>
      <c r="K338" s="59">
        <f t="shared" si="80"/>
        <v>0</v>
      </c>
      <c r="L338" s="58"/>
      <c r="M338" s="12"/>
      <c r="N338" s="59">
        <f>SUM(N340:N348)</f>
        <v>0</v>
      </c>
      <c r="O338" s="144"/>
      <c r="P338" s="117">
        <f>SUM(P340:P348)</f>
        <v>0</v>
      </c>
    </row>
    <row r="339" spans="1:16" ht="12.75">
      <c r="A339" s="74" t="s">
        <v>38</v>
      </c>
      <c r="B339" s="50"/>
      <c r="C339" s="7"/>
      <c r="D339" s="7"/>
      <c r="E339" s="51"/>
      <c r="F339" s="50"/>
      <c r="G339" s="7"/>
      <c r="H339" s="51"/>
      <c r="I339" s="50"/>
      <c r="J339" s="7"/>
      <c r="K339" s="51"/>
      <c r="L339" s="50"/>
      <c r="M339" s="7"/>
      <c r="N339" s="51"/>
      <c r="O339" s="139"/>
      <c r="P339" s="137"/>
    </row>
    <row r="340" spans="1:16" ht="12.75">
      <c r="A340" s="83" t="s">
        <v>339</v>
      </c>
      <c r="B340" s="54">
        <v>300000</v>
      </c>
      <c r="C340" s="10">
        <v>-300000</v>
      </c>
      <c r="D340" s="10"/>
      <c r="E340" s="55">
        <f aca="true" t="shared" si="81" ref="E340:E348">B340+C340+D340</f>
        <v>0</v>
      </c>
      <c r="F340" s="50"/>
      <c r="G340" s="7"/>
      <c r="H340" s="51">
        <f>E340+F340+G340</f>
        <v>0</v>
      </c>
      <c r="I340" s="50"/>
      <c r="J340" s="7"/>
      <c r="K340" s="51">
        <f aca="true" t="shared" si="82" ref="K340:K348">H340+I340+J340</f>
        <v>0</v>
      </c>
      <c r="L340" s="50"/>
      <c r="M340" s="7"/>
      <c r="N340" s="51">
        <f aca="true" t="shared" si="83" ref="N340:N348">K340+L340+M340</f>
        <v>0</v>
      </c>
      <c r="O340" s="139"/>
      <c r="P340" s="137">
        <f t="shared" si="79"/>
        <v>0</v>
      </c>
    </row>
    <row r="341" spans="1:16" ht="12.75" hidden="1">
      <c r="A341" s="76" t="s">
        <v>329</v>
      </c>
      <c r="B341" s="50"/>
      <c r="C341" s="7"/>
      <c r="D341" s="7"/>
      <c r="E341" s="51">
        <f t="shared" si="81"/>
        <v>0</v>
      </c>
      <c r="F341" s="50"/>
      <c r="G341" s="7"/>
      <c r="H341" s="51"/>
      <c r="I341" s="50"/>
      <c r="J341" s="7"/>
      <c r="K341" s="51"/>
      <c r="L341" s="50"/>
      <c r="M341" s="7"/>
      <c r="N341" s="51"/>
      <c r="O341" s="139"/>
      <c r="P341" s="137"/>
    </row>
    <row r="342" spans="1:16" ht="12.75" hidden="1">
      <c r="A342" s="76" t="s">
        <v>76</v>
      </c>
      <c r="B342" s="50"/>
      <c r="C342" s="7"/>
      <c r="D342" s="7"/>
      <c r="E342" s="51">
        <f t="shared" si="81"/>
        <v>0</v>
      </c>
      <c r="F342" s="50"/>
      <c r="G342" s="7"/>
      <c r="H342" s="51"/>
      <c r="I342" s="50"/>
      <c r="J342" s="7"/>
      <c r="K342" s="51"/>
      <c r="L342" s="50"/>
      <c r="M342" s="7"/>
      <c r="N342" s="51"/>
      <c r="O342" s="139"/>
      <c r="P342" s="137"/>
    </row>
    <row r="343" spans="1:16" ht="12.75" hidden="1">
      <c r="A343" s="81" t="s">
        <v>297</v>
      </c>
      <c r="B343" s="50"/>
      <c r="C343" s="7"/>
      <c r="D343" s="7"/>
      <c r="E343" s="51">
        <f t="shared" si="81"/>
        <v>0</v>
      </c>
      <c r="F343" s="50"/>
      <c r="G343" s="7"/>
      <c r="H343" s="51">
        <f>E343+F343+G343</f>
        <v>0</v>
      </c>
      <c r="I343" s="50"/>
      <c r="J343" s="7"/>
      <c r="K343" s="51">
        <f t="shared" si="82"/>
        <v>0</v>
      </c>
      <c r="L343" s="50"/>
      <c r="M343" s="7"/>
      <c r="N343" s="51">
        <f t="shared" si="83"/>
        <v>0</v>
      </c>
      <c r="O343" s="139"/>
      <c r="P343" s="137">
        <f t="shared" si="79"/>
        <v>0</v>
      </c>
    </row>
    <row r="344" spans="1:16" ht="12.75" hidden="1">
      <c r="A344" s="76" t="s">
        <v>142</v>
      </c>
      <c r="B344" s="50"/>
      <c r="C344" s="7"/>
      <c r="D344" s="7"/>
      <c r="E344" s="51">
        <f t="shared" si="81"/>
        <v>0</v>
      </c>
      <c r="F344" s="50"/>
      <c r="G344" s="7"/>
      <c r="H344" s="51">
        <f>E344+F344+G344</f>
        <v>0</v>
      </c>
      <c r="I344" s="50"/>
      <c r="J344" s="7"/>
      <c r="K344" s="51">
        <f t="shared" si="82"/>
        <v>0</v>
      </c>
      <c r="L344" s="50"/>
      <c r="M344" s="7"/>
      <c r="N344" s="51">
        <f t="shared" si="83"/>
        <v>0</v>
      </c>
      <c r="O344" s="139"/>
      <c r="P344" s="137">
        <f t="shared" si="79"/>
        <v>0</v>
      </c>
    </row>
    <row r="345" spans="1:16" ht="12.75" hidden="1">
      <c r="A345" s="76" t="s">
        <v>290</v>
      </c>
      <c r="B345" s="50"/>
      <c r="C345" s="7"/>
      <c r="D345" s="7"/>
      <c r="E345" s="51">
        <f t="shared" si="81"/>
        <v>0</v>
      </c>
      <c r="F345" s="50"/>
      <c r="G345" s="101"/>
      <c r="H345" s="51"/>
      <c r="I345" s="50"/>
      <c r="J345" s="101"/>
      <c r="K345" s="51">
        <f t="shared" si="82"/>
        <v>0</v>
      </c>
      <c r="L345" s="50"/>
      <c r="M345" s="7"/>
      <c r="N345" s="51">
        <f t="shared" si="83"/>
        <v>0</v>
      </c>
      <c r="O345" s="139"/>
      <c r="P345" s="137">
        <f t="shared" si="79"/>
        <v>0</v>
      </c>
    </row>
    <row r="346" spans="1:16" ht="12.75" hidden="1">
      <c r="A346" s="75" t="s">
        <v>246</v>
      </c>
      <c r="B346" s="54"/>
      <c r="C346" s="10"/>
      <c r="D346" s="10"/>
      <c r="E346" s="55">
        <f t="shared" si="81"/>
        <v>0</v>
      </c>
      <c r="F346" s="50"/>
      <c r="G346" s="101"/>
      <c r="H346" s="51"/>
      <c r="I346" s="50"/>
      <c r="J346" s="101"/>
      <c r="K346" s="51"/>
      <c r="L346" s="50"/>
      <c r="M346" s="7"/>
      <c r="N346" s="51">
        <f t="shared" si="83"/>
        <v>0</v>
      </c>
      <c r="O346" s="139"/>
      <c r="P346" s="137">
        <f t="shared" si="79"/>
        <v>0</v>
      </c>
    </row>
    <row r="347" spans="1:16" ht="12.75" hidden="1">
      <c r="A347" s="83" t="s">
        <v>217</v>
      </c>
      <c r="B347" s="54"/>
      <c r="C347" s="10"/>
      <c r="D347" s="10"/>
      <c r="E347" s="55">
        <f t="shared" si="81"/>
        <v>0</v>
      </c>
      <c r="F347" s="54"/>
      <c r="G347" s="16"/>
      <c r="H347" s="55">
        <f>E347+F347+G347</f>
        <v>0</v>
      </c>
      <c r="I347" s="54"/>
      <c r="J347" s="16"/>
      <c r="K347" s="55">
        <f t="shared" si="82"/>
        <v>0</v>
      </c>
      <c r="L347" s="54"/>
      <c r="M347" s="10"/>
      <c r="N347" s="55">
        <f t="shared" si="83"/>
        <v>0</v>
      </c>
      <c r="O347" s="152"/>
      <c r="P347" s="153">
        <f t="shared" si="79"/>
        <v>0</v>
      </c>
    </row>
    <row r="348" spans="1:16" ht="12.75" hidden="1">
      <c r="A348" s="75" t="s">
        <v>76</v>
      </c>
      <c r="B348" s="54"/>
      <c r="C348" s="10"/>
      <c r="D348" s="10"/>
      <c r="E348" s="55">
        <f t="shared" si="81"/>
        <v>0</v>
      </c>
      <c r="F348" s="54"/>
      <c r="G348" s="16"/>
      <c r="H348" s="55">
        <f>E348+F348+G348</f>
        <v>0</v>
      </c>
      <c r="I348" s="54"/>
      <c r="J348" s="16"/>
      <c r="K348" s="55">
        <f t="shared" si="82"/>
        <v>0</v>
      </c>
      <c r="L348" s="54"/>
      <c r="M348" s="10"/>
      <c r="N348" s="55">
        <f t="shared" si="83"/>
        <v>0</v>
      </c>
      <c r="O348" s="152"/>
      <c r="P348" s="153">
        <f t="shared" si="79"/>
        <v>0</v>
      </c>
    </row>
    <row r="349" spans="1:16" ht="12.75">
      <c r="A349" s="84" t="s">
        <v>148</v>
      </c>
      <c r="B349" s="52">
        <f aca="true" t="shared" si="84" ref="B349:N349">B350+B361</f>
        <v>142965</v>
      </c>
      <c r="C349" s="8">
        <f t="shared" si="84"/>
        <v>0</v>
      </c>
      <c r="D349" s="8"/>
      <c r="E349" s="53">
        <f t="shared" si="84"/>
        <v>142965</v>
      </c>
      <c r="F349" s="52"/>
      <c r="G349" s="17"/>
      <c r="H349" s="53">
        <f t="shared" si="84"/>
        <v>142965</v>
      </c>
      <c r="I349" s="52"/>
      <c r="J349" s="17"/>
      <c r="K349" s="65">
        <f t="shared" si="84"/>
        <v>142965</v>
      </c>
      <c r="L349" s="52"/>
      <c r="M349" s="8"/>
      <c r="N349" s="53">
        <f t="shared" si="84"/>
        <v>142965</v>
      </c>
      <c r="O349" s="142"/>
      <c r="P349" s="65">
        <f>P350+P361</f>
        <v>142965</v>
      </c>
    </row>
    <row r="350" spans="1:16" ht="12.75">
      <c r="A350" s="78" t="s">
        <v>69</v>
      </c>
      <c r="B350" s="58">
        <f aca="true" t="shared" si="85" ref="B350:N350">SUM(B352:B360)</f>
        <v>142965</v>
      </c>
      <c r="C350" s="12">
        <f t="shared" si="85"/>
        <v>0</v>
      </c>
      <c r="D350" s="12"/>
      <c r="E350" s="59">
        <f t="shared" si="85"/>
        <v>142965</v>
      </c>
      <c r="F350" s="58"/>
      <c r="G350" s="12"/>
      <c r="H350" s="59">
        <f t="shared" si="85"/>
        <v>142965</v>
      </c>
      <c r="I350" s="58"/>
      <c r="J350" s="12"/>
      <c r="K350" s="59">
        <f t="shared" si="85"/>
        <v>142965</v>
      </c>
      <c r="L350" s="58"/>
      <c r="M350" s="12"/>
      <c r="N350" s="59">
        <f t="shared" si="85"/>
        <v>142965</v>
      </c>
      <c r="O350" s="144"/>
      <c r="P350" s="117">
        <f>SUM(P352:P360)</f>
        <v>142965</v>
      </c>
    </row>
    <row r="351" spans="1:16" ht="12.75">
      <c r="A351" s="74" t="s">
        <v>38</v>
      </c>
      <c r="B351" s="50"/>
      <c r="C351" s="7"/>
      <c r="D351" s="7"/>
      <c r="E351" s="51"/>
      <c r="F351" s="50"/>
      <c r="G351" s="7"/>
      <c r="H351" s="51"/>
      <c r="I351" s="50"/>
      <c r="J351" s="7"/>
      <c r="K351" s="51"/>
      <c r="L351" s="50"/>
      <c r="M351" s="7"/>
      <c r="N351" s="51"/>
      <c r="O351" s="139"/>
      <c r="P351" s="137"/>
    </row>
    <row r="352" spans="1:16" ht="12.75">
      <c r="A352" s="76" t="s">
        <v>103</v>
      </c>
      <c r="B352" s="50">
        <v>123300</v>
      </c>
      <c r="C352" s="7"/>
      <c r="D352" s="7"/>
      <c r="E352" s="51">
        <f>B352+C352+D352</f>
        <v>123300</v>
      </c>
      <c r="F352" s="50"/>
      <c r="G352" s="7"/>
      <c r="H352" s="51">
        <f>E352+F352+G352</f>
        <v>123300</v>
      </c>
      <c r="I352" s="50"/>
      <c r="J352" s="7"/>
      <c r="K352" s="51">
        <f>H352+I352+J352</f>
        <v>123300</v>
      </c>
      <c r="L352" s="50"/>
      <c r="M352" s="7"/>
      <c r="N352" s="51">
        <f>K352+L352+M352</f>
        <v>123300</v>
      </c>
      <c r="O352" s="139"/>
      <c r="P352" s="137">
        <f t="shared" si="79"/>
        <v>123300</v>
      </c>
    </row>
    <row r="353" spans="1:16" ht="12.75">
      <c r="A353" s="76" t="s">
        <v>72</v>
      </c>
      <c r="B353" s="50">
        <v>16550</v>
      </c>
      <c r="C353" s="7"/>
      <c r="D353" s="7"/>
      <c r="E353" s="51">
        <f aca="true" t="shared" si="86" ref="E353:E360">B353+C353+D353</f>
        <v>16550</v>
      </c>
      <c r="F353" s="50"/>
      <c r="G353" s="7"/>
      <c r="H353" s="51">
        <f aca="true" t="shared" si="87" ref="H353:H360">E353+F353+G353</f>
        <v>16550</v>
      </c>
      <c r="I353" s="50"/>
      <c r="J353" s="7"/>
      <c r="K353" s="51">
        <f aca="true" t="shared" si="88" ref="K353:K360">H353+I353+J353</f>
        <v>16550</v>
      </c>
      <c r="L353" s="50"/>
      <c r="M353" s="7"/>
      <c r="N353" s="51">
        <f aca="true" t="shared" si="89" ref="N353:N360">K353+L353+M353</f>
        <v>16550</v>
      </c>
      <c r="O353" s="139"/>
      <c r="P353" s="137">
        <f t="shared" si="79"/>
        <v>16550</v>
      </c>
    </row>
    <row r="354" spans="1:16" ht="12.75">
      <c r="A354" s="83" t="s">
        <v>200</v>
      </c>
      <c r="B354" s="54">
        <v>3115</v>
      </c>
      <c r="C354" s="10"/>
      <c r="D354" s="10"/>
      <c r="E354" s="55">
        <f t="shared" si="86"/>
        <v>3115</v>
      </c>
      <c r="F354" s="50"/>
      <c r="G354" s="7"/>
      <c r="H354" s="51">
        <f t="shared" si="87"/>
        <v>3115</v>
      </c>
      <c r="I354" s="50"/>
      <c r="J354" s="7"/>
      <c r="K354" s="51">
        <f t="shared" si="88"/>
        <v>3115</v>
      </c>
      <c r="L354" s="50"/>
      <c r="M354" s="7"/>
      <c r="N354" s="51">
        <f t="shared" si="89"/>
        <v>3115</v>
      </c>
      <c r="O354" s="139"/>
      <c r="P354" s="137">
        <f t="shared" si="79"/>
        <v>3115</v>
      </c>
    </row>
    <row r="355" spans="1:16" ht="12.75" hidden="1">
      <c r="A355" s="76" t="s">
        <v>89</v>
      </c>
      <c r="B355" s="50"/>
      <c r="C355" s="7"/>
      <c r="D355" s="7"/>
      <c r="E355" s="51">
        <f t="shared" si="86"/>
        <v>0</v>
      </c>
      <c r="F355" s="50"/>
      <c r="G355" s="7"/>
      <c r="H355" s="51">
        <f t="shared" si="87"/>
        <v>0</v>
      </c>
      <c r="I355" s="50"/>
      <c r="J355" s="7"/>
      <c r="K355" s="51">
        <f t="shared" si="88"/>
        <v>0</v>
      </c>
      <c r="L355" s="50"/>
      <c r="M355" s="7"/>
      <c r="N355" s="51">
        <f t="shared" si="89"/>
        <v>0</v>
      </c>
      <c r="O355" s="139"/>
      <c r="P355" s="137">
        <f t="shared" si="79"/>
        <v>0</v>
      </c>
    </row>
    <row r="356" spans="1:16" ht="12.75" hidden="1">
      <c r="A356" s="76" t="s">
        <v>149</v>
      </c>
      <c r="B356" s="50"/>
      <c r="C356" s="7"/>
      <c r="D356" s="7"/>
      <c r="E356" s="51">
        <f t="shared" si="86"/>
        <v>0</v>
      </c>
      <c r="F356" s="50"/>
      <c r="G356" s="7"/>
      <c r="H356" s="51">
        <f t="shared" si="87"/>
        <v>0</v>
      </c>
      <c r="I356" s="50"/>
      <c r="J356" s="7"/>
      <c r="K356" s="51">
        <f t="shared" si="88"/>
        <v>0</v>
      </c>
      <c r="L356" s="50"/>
      <c r="M356" s="7"/>
      <c r="N356" s="51">
        <f t="shared" si="89"/>
        <v>0</v>
      </c>
      <c r="O356" s="139"/>
      <c r="P356" s="137">
        <f t="shared" si="79"/>
        <v>0</v>
      </c>
    </row>
    <row r="357" spans="1:16" ht="12.75" hidden="1">
      <c r="A357" s="76" t="s">
        <v>150</v>
      </c>
      <c r="B357" s="50"/>
      <c r="C357" s="7"/>
      <c r="D357" s="7"/>
      <c r="E357" s="51">
        <f t="shared" si="86"/>
        <v>0</v>
      </c>
      <c r="F357" s="50"/>
      <c r="G357" s="7"/>
      <c r="H357" s="51">
        <f t="shared" si="87"/>
        <v>0</v>
      </c>
      <c r="I357" s="50"/>
      <c r="J357" s="7"/>
      <c r="K357" s="51">
        <f t="shared" si="88"/>
        <v>0</v>
      </c>
      <c r="L357" s="50"/>
      <c r="M357" s="7"/>
      <c r="N357" s="51">
        <f t="shared" si="89"/>
        <v>0</v>
      </c>
      <c r="O357" s="139"/>
      <c r="P357" s="137">
        <f t="shared" si="79"/>
        <v>0</v>
      </c>
    </row>
    <row r="358" spans="1:16" ht="12.75" hidden="1">
      <c r="A358" s="76" t="s">
        <v>250</v>
      </c>
      <c r="B358" s="50"/>
      <c r="C358" s="7"/>
      <c r="D358" s="7"/>
      <c r="E358" s="51">
        <f t="shared" si="86"/>
        <v>0</v>
      </c>
      <c r="F358" s="50"/>
      <c r="G358" s="7"/>
      <c r="H358" s="51"/>
      <c r="I358" s="50"/>
      <c r="J358" s="7"/>
      <c r="K358" s="51">
        <f t="shared" si="88"/>
        <v>0</v>
      </c>
      <c r="L358" s="50"/>
      <c r="M358" s="7"/>
      <c r="N358" s="51">
        <f t="shared" si="89"/>
        <v>0</v>
      </c>
      <c r="O358" s="139"/>
      <c r="P358" s="137">
        <f t="shared" si="79"/>
        <v>0</v>
      </c>
    </row>
    <row r="359" spans="1:16" ht="12.75" hidden="1">
      <c r="A359" s="76" t="s">
        <v>107</v>
      </c>
      <c r="B359" s="50"/>
      <c r="C359" s="7"/>
      <c r="D359" s="7"/>
      <c r="E359" s="51">
        <f t="shared" si="86"/>
        <v>0</v>
      </c>
      <c r="F359" s="50"/>
      <c r="G359" s="7"/>
      <c r="H359" s="51">
        <f t="shared" si="87"/>
        <v>0</v>
      </c>
      <c r="I359" s="50"/>
      <c r="J359" s="7"/>
      <c r="K359" s="51">
        <f t="shared" si="88"/>
        <v>0</v>
      </c>
      <c r="L359" s="50"/>
      <c r="M359" s="7"/>
      <c r="N359" s="51">
        <f t="shared" si="89"/>
        <v>0</v>
      </c>
      <c r="O359" s="139"/>
      <c r="P359" s="137">
        <f t="shared" si="79"/>
        <v>0</v>
      </c>
    </row>
    <row r="360" spans="1:16" ht="12.75" hidden="1">
      <c r="A360" s="76" t="s">
        <v>92</v>
      </c>
      <c r="B360" s="50"/>
      <c r="C360" s="7"/>
      <c r="D360" s="7"/>
      <c r="E360" s="51">
        <f t="shared" si="86"/>
        <v>0</v>
      </c>
      <c r="F360" s="50"/>
      <c r="G360" s="7"/>
      <c r="H360" s="51">
        <f t="shared" si="87"/>
        <v>0</v>
      </c>
      <c r="I360" s="50"/>
      <c r="J360" s="7"/>
      <c r="K360" s="51">
        <f t="shared" si="88"/>
        <v>0</v>
      </c>
      <c r="L360" s="50"/>
      <c r="M360" s="7"/>
      <c r="N360" s="51">
        <f t="shared" si="89"/>
        <v>0</v>
      </c>
      <c r="O360" s="139"/>
      <c r="P360" s="137">
        <f t="shared" si="79"/>
        <v>0</v>
      </c>
    </row>
    <row r="361" spans="1:16" ht="12.75" hidden="1">
      <c r="A361" s="78" t="s">
        <v>75</v>
      </c>
      <c r="B361" s="58">
        <f>SUM(B363:B367)</f>
        <v>0</v>
      </c>
      <c r="C361" s="12">
        <f>SUM(C363:C367)</f>
        <v>0</v>
      </c>
      <c r="D361" s="12"/>
      <c r="E361" s="59">
        <f>SUM(E363:E367)</f>
        <v>0</v>
      </c>
      <c r="F361" s="58"/>
      <c r="G361" s="12"/>
      <c r="H361" s="59">
        <f>SUM(H363:H367)</f>
        <v>0</v>
      </c>
      <c r="I361" s="58"/>
      <c r="J361" s="12"/>
      <c r="K361" s="59">
        <f aca="true" t="shared" si="90" ref="K361:P361">SUM(K363:K367)</f>
        <v>0</v>
      </c>
      <c r="L361" s="58"/>
      <c r="M361" s="12"/>
      <c r="N361" s="59">
        <f t="shared" si="90"/>
        <v>0</v>
      </c>
      <c r="O361" s="144"/>
      <c r="P361" s="117">
        <f t="shared" si="90"/>
        <v>0</v>
      </c>
    </row>
    <row r="362" spans="1:16" ht="12.75" hidden="1">
      <c r="A362" s="74" t="s">
        <v>38</v>
      </c>
      <c r="B362" s="50"/>
      <c r="C362" s="7"/>
      <c r="D362" s="7"/>
      <c r="E362" s="51"/>
      <c r="F362" s="50"/>
      <c r="G362" s="7"/>
      <c r="H362" s="51"/>
      <c r="I362" s="50"/>
      <c r="J362" s="7"/>
      <c r="K362" s="51"/>
      <c r="L362" s="50"/>
      <c r="M362" s="7"/>
      <c r="N362" s="51"/>
      <c r="O362" s="139"/>
      <c r="P362" s="137"/>
    </row>
    <row r="363" spans="1:16" ht="12.75" hidden="1">
      <c r="A363" s="104" t="s">
        <v>222</v>
      </c>
      <c r="B363" s="50"/>
      <c r="C363" s="7"/>
      <c r="D363" s="7"/>
      <c r="E363" s="51">
        <f>B363+C363+D363</f>
        <v>0</v>
      </c>
      <c r="F363" s="50"/>
      <c r="G363" s="7"/>
      <c r="H363" s="51">
        <f>E363+F363+G363</f>
        <v>0</v>
      </c>
      <c r="I363" s="50"/>
      <c r="J363" s="7"/>
      <c r="K363" s="51">
        <f>H363+I363+J363</f>
        <v>0</v>
      </c>
      <c r="L363" s="50"/>
      <c r="M363" s="7"/>
      <c r="N363" s="51">
        <f>K363+L363+M363</f>
        <v>0</v>
      </c>
      <c r="O363" s="139"/>
      <c r="P363" s="137">
        <f t="shared" si="79"/>
        <v>0</v>
      </c>
    </row>
    <row r="364" spans="1:16" ht="12.75" hidden="1">
      <c r="A364" s="76" t="s">
        <v>250</v>
      </c>
      <c r="B364" s="50"/>
      <c r="C364" s="7"/>
      <c r="D364" s="7"/>
      <c r="E364" s="51">
        <f>B364+C364+D364</f>
        <v>0</v>
      </c>
      <c r="F364" s="50"/>
      <c r="G364" s="7"/>
      <c r="H364" s="51"/>
      <c r="I364" s="50"/>
      <c r="J364" s="7"/>
      <c r="K364" s="51">
        <f>H364+I364+J364</f>
        <v>0</v>
      </c>
      <c r="L364" s="50"/>
      <c r="M364" s="7"/>
      <c r="N364" s="51">
        <f>K364+L364+M364</f>
        <v>0</v>
      </c>
      <c r="O364" s="139"/>
      <c r="P364" s="137">
        <f t="shared" si="79"/>
        <v>0</v>
      </c>
    </row>
    <row r="365" spans="1:16" ht="12.75" hidden="1">
      <c r="A365" s="123" t="s">
        <v>95</v>
      </c>
      <c r="B365" s="50"/>
      <c r="C365" s="7"/>
      <c r="D365" s="7"/>
      <c r="E365" s="51">
        <f>B365+C365+D365</f>
        <v>0</v>
      </c>
      <c r="F365" s="50"/>
      <c r="G365" s="7"/>
      <c r="H365" s="51">
        <f>E365+F365+G365</f>
        <v>0</v>
      </c>
      <c r="I365" s="50"/>
      <c r="J365" s="7"/>
      <c r="K365" s="51">
        <f>H365+I365+J365</f>
        <v>0</v>
      </c>
      <c r="L365" s="50"/>
      <c r="M365" s="7"/>
      <c r="N365" s="51">
        <f>K365+L365+M365</f>
        <v>0</v>
      </c>
      <c r="O365" s="139"/>
      <c r="P365" s="137">
        <f t="shared" si="79"/>
        <v>0</v>
      </c>
    </row>
    <row r="366" spans="1:16" ht="12.75" hidden="1">
      <c r="A366" s="123" t="s">
        <v>76</v>
      </c>
      <c r="B366" s="50"/>
      <c r="C366" s="7"/>
      <c r="D366" s="7"/>
      <c r="E366" s="51"/>
      <c r="F366" s="50"/>
      <c r="G366" s="7"/>
      <c r="H366" s="51"/>
      <c r="I366" s="50"/>
      <c r="J366" s="7"/>
      <c r="K366" s="51">
        <f>H366+I366+J366</f>
        <v>0</v>
      </c>
      <c r="L366" s="50"/>
      <c r="M366" s="7"/>
      <c r="N366" s="51">
        <f>K366+L366+M366</f>
        <v>0</v>
      </c>
      <c r="O366" s="139"/>
      <c r="P366" s="137">
        <f t="shared" si="79"/>
        <v>0</v>
      </c>
    </row>
    <row r="367" spans="1:16" ht="12.75" hidden="1">
      <c r="A367" s="83" t="s">
        <v>107</v>
      </c>
      <c r="B367" s="54"/>
      <c r="C367" s="10"/>
      <c r="D367" s="10"/>
      <c r="E367" s="55">
        <f>B367+C367+D367</f>
        <v>0</v>
      </c>
      <c r="F367" s="54"/>
      <c r="G367" s="10"/>
      <c r="H367" s="55">
        <f>E367+F367+G367</f>
        <v>0</v>
      </c>
      <c r="I367" s="54"/>
      <c r="J367" s="10"/>
      <c r="K367" s="55">
        <f>H367+I367+J367</f>
        <v>0</v>
      </c>
      <c r="L367" s="132"/>
      <c r="M367" s="10"/>
      <c r="N367" s="55">
        <f>K367+L367+M367</f>
        <v>0</v>
      </c>
      <c r="O367" s="152"/>
      <c r="P367" s="153">
        <f t="shared" si="79"/>
        <v>0</v>
      </c>
    </row>
    <row r="368" spans="1:16" ht="12.75">
      <c r="A368" s="84" t="s">
        <v>334</v>
      </c>
      <c r="B368" s="48">
        <f>B369+B377</f>
        <v>149420.3</v>
      </c>
      <c r="C368" s="6">
        <f>C369+C377</f>
        <v>354190</v>
      </c>
      <c r="D368" s="8"/>
      <c r="E368" s="49">
        <f>E369+E377</f>
        <v>503610.3</v>
      </c>
      <c r="F368" s="50"/>
      <c r="G368" s="7"/>
      <c r="H368" s="51"/>
      <c r="I368" s="50"/>
      <c r="J368" s="7"/>
      <c r="K368" s="51"/>
      <c r="L368" s="67"/>
      <c r="M368" s="7"/>
      <c r="N368" s="51"/>
      <c r="O368" s="139"/>
      <c r="P368" s="137"/>
    </row>
    <row r="369" spans="1:16" ht="12.75">
      <c r="A369" s="78" t="s">
        <v>69</v>
      </c>
      <c r="B369" s="58">
        <f>SUM(B371:B375)</f>
        <v>32100</v>
      </c>
      <c r="C369" s="12">
        <f>SUM(C371:C375)</f>
        <v>9190</v>
      </c>
      <c r="D369" s="12"/>
      <c r="E369" s="59">
        <f>SUM(E371:E375)</f>
        <v>41290</v>
      </c>
      <c r="F369" s="50"/>
      <c r="G369" s="7"/>
      <c r="H369" s="51"/>
      <c r="I369" s="50"/>
      <c r="J369" s="7"/>
      <c r="K369" s="51"/>
      <c r="L369" s="67"/>
      <c r="M369" s="7"/>
      <c r="N369" s="51"/>
      <c r="O369" s="139"/>
      <c r="P369" s="137"/>
    </row>
    <row r="370" spans="1:16" ht="12.75">
      <c r="A370" s="74" t="s">
        <v>38</v>
      </c>
      <c r="B370" s="58"/>
      <c r="C370" s="12"/>
      <c r="D370" s="12"/>
      <c r="E370" s="59"/>
      <c r="F370" s="50"/>
      <c r="G370" s="7"/>
      <c r="H370" s="51"/>
      <c r="I370" s="50"/>
      <c r="J370" s="7"/>
      <c r="K370" s="51"/>
      <c r="L370" s="67"/>
      <c r="M370" s="7"/>
      <c r="N370" s="51"/>
      <c r="O370" s="139"/>
      <c r="P370" s="137"/>
    </row>
    <row r="371" spans="1:16" ht="12.75">
      <c r="A371" s="76" t="s">
        <v>72</v>
      </c>
      <c r="B371" s="50"/>
      <c r="C371" s="7">
        <v>600</v>
      </c>
      <c r="D371" s="7"/>
      <c r="E371" s="51">
        <f aca="true" t="shared" si="91" ref="E371:E376">B371+C371+D371</f>
        <v>600</v>
      </c>
      <c r="F371" s="50"/>
      <c r="G371" s="7"/>
      <c r="H371" s="51"/>
      <c r="I371" s="50"/>
      <c r="J371" s="7"/>
      <c r="K371" s="51"/>
      <c r="L371" s="67"/>
      <c r="M371" s="7"/>
      <c r="N371" s="51"/>
      <c r="O371" s="139"/>
      <c r="P371" s="137"/>
    </row>
    <row r="372" spans="1:16" ht="12.75">
      <c r="A372" s="81" t="s">
        <v>114</v>
      </c>
      <c r="B372" s="50"/>
      <c r="C372" s="7">
        <v>1067</v>
      </c>
      <c r="D372" s="7"/>
      <c r="E372" s="51">
        <f t="shared" si="91"/>
        <v>1067</v>
      </c>
      <c r="F372" s="50"/>
      <c r="G372" s="7"/>
      <c r="H372" s="51"/>
      <c r="I372" s="50"/>
      <c r="J372" s="7"/>
      <c r="K372" s="51"/>
      <c r="L372" s="67"/>
      <c r="M372" s="7"/>
      <c r="N372" s="51"/>
      <c r="O372" s="139"/>
      <c r="P372" s="137"/>
    </row>
    <row r="373" spans="1:16" ht="12.75">
      <c r="A373" s="72" t="s">
        <v>216</v>
      </c>
      <c r="B373" s="50"/>
      <c r="C373" s="7">
        <v>5523</v>
      </c>
      <c r="D373" s="7"/>
      <c r="E373" s="51">
        <f t="shared" si="91"/>
        <v>5523</v>
      </c>
      <c r="F373" s="50"/>
      <c r="G373" s="7"/>
      <c r="H373" s="51"/>
      <c r="I373" s="50"/>
      <c r="J373" s="7"/>
      <c r="K373" s="51"/>
      <c r="L373" s="67"/>
      <c r="M373" s="7"/>
      <c r="N373" s="51"/>
      <c r="O373" s="139"/>
      <c r="P373" s="137"/>
    </row>
    <row r="374" spans="1:16" ht="12.75">
      <c r="A374" s="76" t="s">
        <v>340</v>
      </c>
      <c r="B374" s="50"/>
      <c r="C374" s="7">
        <v>2000</v>
      </c>
      <c r="D374" s="7"/>
      <c r="E374" s="51">
        <f t="shared" si="91"/>
        <v>2000</v>
      </c>
      <c r="F374" s="50"/>
      <c r="G374" s="7"/>
      <c r="H374" s="51"/>
      <c r="I374" s="50"/>
      <c r="J374" s="7"/>
      <c r="K374" s="51"/>
      <c r="L374" s="67"/>
      <c r="M374" s="7"/>
      <c r="N374" s="51"/>
      <c r="O374" s="139"/>
      <c r="P374" s="137"/>
    </row>
    <row r="375" spans="1:16" ht="12.75">
      <c r="A375" s="72" t="s">
        <v>107</v>
      </c>
      <c r="B375" s="67">
        <v>32100</v>
      </c>
      <c r="C375" s="7"/>
      <c r="D375" s="7"/>
      <c r="E375" s="51">
        <f t="shared" si="91"/>
        <v>32100</v>
      </c>
      <c r="F375" s="50"/>
      <c r="G375" s="7"/>
      <c r="H375" s="51"/>
      <c r="I375" s="50"/>
      <c r="J375" s="7"/>
      <c r="K375" s="51"/>
      <c r="L375" s="67"/>
      <c r="M375" s="7"/>
      <c r="N375" s="51"/>
      <c r="O375" s="139"/>
      <c r="P375" s="137"/>
    </row>
    <row r="376" spans="1:16" ht="12.75">
      <c r="A376" s="72" t="s">
        <v>209</v>
      </c>
      <c r="B376" s="67">
        <v>31500</v>
      </c>
      <c r="C376" s="7"/>
      <c r="D376" s="7"/>
      <c r="E376" s="51">
        <f t="shared" si="91"/>
        <v>31500</v>
      </c>
      <c r="F376" s="50"/>
      <c r="G376" s="7"/>
      <c r="H376" s="51"/>
      <c r="I376" s="50"/>
      <c r="J376" s="7"/>
      <c r="K376" s="51"/>
      <c r="L376" s="67"/>
      <c r="M376" s="7"/>
      <c r="N376" s="51"/>
      <c r="O376" s="139"/>
      <c r="P376" s="137"/>
    </row>
    <row r="377" spans="1:16" ht="12.75">
      <c r="A377" s="78" t="s">
        <v>75</v>
      </c>
      <c r="B377" s="58">
        <f>SUM(B379:B383)</f>
        <v>117320.3</v>
      </c>
      <c r="C377" s="12">
        <f>SUM(C379:C383)</f>
        <v>345000</v>
      </c>
      <c r="D377" s="12"/>
      <c r="E377" s="59">
        <f>SUM(E379:E383)</f>
        <v>462320.3</v>
      </c>
      <c r="F377" s="50"/>
      <c r="G377" s="7"/>
      <c r="H377" s="51"/>
      <c r="I377" s="50"/>
      <c r="J377" s="7"/>
      <c r="K377" s="51"/>
      <c r="L377" s="67"/>
      <c r="M377" s="7"/>
      <c r="N377" s="51"/>
      <c r="O377" s="139"/>
      <c r="P377" s="137"/>
    </row>
    <row r="378" spans="1:16" ht="12.75">
      <c r="A378" s="74" t="s">
        <v>38</v>
      </c>
      <c r="B378" s="50"/>
      <c r="C378" s="7"/>
      <c r="D378" s="7"/>
      <c r="E378" s="51"/>
      <c r="F378" s="50"/>
      <c r="G378" s="7"/>
      <c r="H378" s="51"/>
      <c r="I378" s="50"/>
      <c r="J378" s="7"/>
      <c r="K378" s="51"/>
      <c r="L378" s="67"/>
      <c r="M378" s="7"/>
      <c r="N378" s="51"/>
      <c r="O378" s="139"/>
      <c r="P378" s="137"/>
    </row>
    <row r="379" spans="1:16" ht="12.75">
      <c r="A379" s="76" t="s">
        <v>343</v>
      </c>
      <c r="B379" s="50"/>
      <c r="C379" s="7">
        <v>14000</v>
      </c>
      <c r="D379" s="7"/>
      <c r="E379" s="51">
        <f>B379+C379+D379</f>
        <v>14000</v>
      </c>
      <c r="F379" s="50"/>
      <c r="G379" s="7"/>
      <c r="H379" s="51"/>
      <c r="I379" s="50"/>
      <c r="J379" s="7"/>
      <c r="K379" s="51"/>
      <c r="L379" s="67"/>
      <c r="M379" s="7"/>
      <c r="N379" s="51"/>
      <c r="O379" s="139"/>
      <c r="P379" s="137"/>
    </row>
    <row r="380" spans="1:16" ht="12.75">
      <c r="A380" s="76" t="s">
        <v>339</v>
      </c>
      <c r="B380" s="50"/>
      <c r="C380" s="7">
        <v>300000</v>
      </c>
      <c r="D380" s="7"/>
      <c r="E380" s="51">
        <f aca="true" t="shared" si="92" ref="E380:E387">B380+C380+D380</f>
        <v>300000</v>
      </c>
      <c r="F380" s="50"/>
      <c r="G380" s="7"/>
      <c r="H380" s="51"/>
      <c r="I380" s="50"/>
      <c r="J380" s="7"/>
      <c r="K380" s="51"/>
      <c r="L380" s="67"/>
      <c r="M380" s="7"/>
      <c r="N380" s="51"/>
      <c r="O380" s="139"/>
      <c r="P380" s="137"/>
    </row>
    <row r="381" spans="1:16" ht="12.75">
      <c r="A381" s="76" t="s">
        <v>344</v>
      </c>
      <c r="B381" s="50"/>
      <c r="C381" s="7">
        <v>29000</v>
      </c>
      <c r="D381" s="7"/>
      <c r="E381" s="51">
        <f t="shared" si="92"/>
        <v>29000</v>
      </c>
      <c r="F381" s="50"/>
      <c r="G381" s="7"/>
      <c r="H381" s="51"/>
      <c r="I381" s="50"/>
      <c r="J381" s="7"/>
      <c r="K381" s="51"/>
      <c r="L381" s="67"/>
      <c r="M381" s="7"/>
      <c r="N381" s="51"/>
      <c r="O381" s="139"/>
      <c r="P381" s="137"/>
    </row>
    <row r="382" spans="1:16" ht="12.75">
      <c r="A382" s="76" t="s">
        <v>345</v>
      </c>
      <c r="B382" s="50"/>
      <c r="C382" s="7">
        <v>2000</v>
      </c>
      <c r="D382" s="7"/>
      <c r="E382" s="51">
        <f t="shared" si="92"/>
        <v>2000</v>
      </c>
      <c r="F382" s="50"/>
      <c r="G382" s="7"/>
      <c r="H382" s="51"/>
      <c r="I382" s="50"/>
      <c r="J382" s="7"/>
      <c r="K382" s="51"/>
      <c r="L382" s="67"/>
      <c r="M382" s="7"/>
      <c r="N382" s="51"/>
      <c r="O382" s="139"/>
      <c r="P382" s="137"/>
    </row>
    <row r="383" spans="1:16" ht="12.75">
      <c r="A383" s="76" t="s">
        <v>346</v>
      </c>
      <c r="B383" s="50">
        <f>SUM(B384:B387)</f>
        <v>117320.3</v>
      </c>
      <c r="C383" s="7">
        <f>SUM(C384:C387)</f>
        <v>0</v>
      </c>
      <c r="D383" s="7"/>
      <c r="E383" s="51">
        <f t="shared" si="92"/>
        <v>117320.3</v>
      </c>
      <c r="F383" s="50"/>
      <c r="G383" s="7"/>
      <c r="H383" s="51"/>
      <c r="I383" s="50"/>
      <c r="J383" s="7"/>
      <c r="K383" s="51"/>
      <c r="L383" s="67"/>
      <c r="M383" s="7"/>
      <c r="N383" s="51"/>
      <c r="O383" s="139"/>
      <c r="P383" s="137"/>
    </row>
    <row r="384" spans="1:16" ht="12.75">
      <c r="A384" s="76" t="s">
        <v>347</v>
      </c>
      <c r="B384" s="50">
        <v>36846.3</v>
      </c>
      <c r="C384" s="7"/>
      <c r="D384" s="7"/>
      <c r="E384" s="51">
        <f t="shared" si="92"/>
        <v>36846.3</v>
      </c>
      <c r="F384" s="50"/>
      <c r="G384" s="7"/>
      <c r="H384" s="51"/>
      <c r="I384" s="50"/>
      <c r="J384" s="7"/>
      <c r="K384" s="51"/>
      <c r="L384" s="67"/>
      <c r="M384" s="7"/>
      <c r="N384" s="51"/>
      <c r="O384" s="139"/>
      <c r="P384" s="137"/>
    </row>
    <row r="385" spans="1:16" ht="12.75">
      <c r="A385" s="76" t="s">
        <v>348</v>
      </c>
      <c r="B385" s="50">
        <v>58450</v>
      </c>
      <c r="C385" s="7"/>
      <c r="D385" s="7"/>
      <c r="E385" s="51">
        <f t="shared" si="92"/>
        <v>58450</v>
      </c>
      <c r="F385" s="50"/>
      <c r="G385" s="7"/>
      <c r="H385" s="51"/>
      <c r="I385" s="50"/>
      <c r="J385" s="7"/>
      <c r="K385" s="51"/>
      <c r="L385" s="67"/>
      <c r="M385" s="7"/>
      <c r="N385" s="51"/>
      <c r="O385" s="139"/>
      <c r="P385" s="137"/>
    </row>
    <row r="386" spans="1:16" ht="12.75">
      <c r="A386" s="76" t="s">
        <v>349</v>
      </c>
      <c r="B386" s="50">
        <v>20190</v>
      </c>
      <c r="C386" s="7"/>
      <c r="D386" s="7"/>
      <c r="E386" s="51">
        <f t="shared" si="92"/>
        <v>20190</v>
      </c>
      <c r="F386" s="50"/>
      <c r="G386" s="7"/>
      <c r="H386" s="51"/>
      <c r="I386" s="50"/>
      <c r="J386" s="7"/>
      <c r="K386" s="51"/>
      <c r="L386" s="67"/>
      <c r="M386" s="7"/>
      <c r="N386" s="51"/>
      <c r="O386" s="139"/>
      <c r="P386" s="137"/>
    </row>
    <row r="387" spans="1:16" ht="12.75">
      <c r="A387" s="83" t="s">
        <v>350</v>
      </c>
      <c r="B387" s="54">
        <v>1834</v>
      </c>
      <c r="C387" s="10"/>
      <c r="D387" s="10"/>
      <c r="E387" s="55">
        <f t="shared" si="92"/>
        <v>1834</v>
      </c>
      <c r="F387" s="50"/>
      <c r="G387" s="7"/>
      <c r="H387" s="51"/>
      <c r="I387" s="50"/>
      <c r="J387" s="7"/>
      <c r="K387" s="51"/>
      <c r="L387" s="67"/>
      <c r="M387" s="7"/>
      <c r="N387" s="51"/>
      <c r="O387" s="139"/>
      <c r="P387" s="137"/>
    </row>
    <row r="388" spans="1:16" ht="12.75">
      <c r="A388" s="69" t="s">
        <v>151</v>
      </c>
      <c r="B388" s="48">
        <f aca="true" t="shared" si="93" ref="B388:N388">B389+B413</f>
        <v>163499</v>
      </c>
      <c r="C388" s="6">
        <f t="shared" si="93"/>
        <v>0</v>
      </c>
      <c r="D388" s="6"/>
      <c r="E388" s="49">
        <f t="shared" si="93"/>
        <v>163499</v>
      </c>
      <c r="F388" s="48"/>
      <c r="G388" s="6"/>
      <c r="H388" s="49">
        <f t="shared" si="93"/>
        <v>137499</v>
      </c>
      <c r="I388" s="48"/>
      <c r="J388" s="6"/>
      <c r="K388" s="49">
        <f t="shared" si="93"/>
        <v>137499</v>
      </c>
      <c r="L388" s="48"/>
      <c r="M388" s="6"/>
      <c r="N388" s="49">
        <f t="shared" si="93"/>
        <v>137499</v>
      </c>
      <c r="O388" s="140"/>
      <c r="P388" s="116">
        <f>P389+P413</f>
        <v>137499</v>
      </c>
    </row>
    <row r="389" spans="1:16" ht="12.75">
      <c r="A389" s="78" t="s">
        <v>69</v>
      </c>
      <c r="B389" s="58">
        <f>SUM(B391:B412)</f>
        <v>163499</v>
      </c>
      <c r="C389" s="12">
        <f>SUM(C391:C412)</f>
        <v>0</v>
      </c>
      <c r="D389" s="12"/>
      <c r="E389" s="59">
        <f>SUM(E391:E412)</f>
        <v>163499</v>
      </c>
      <c r="F389" s="58"/>
      <c r="G389" s="12"/>
      <c r="H389" s="59">
        <f>SUM(H391:H412)</f>
        <v>137499</v>
      </c>
      <c r="I389" s="58"/>
      <c r="J389" s="12"/>
      <c r="K389" s="59">
        <f>SUM(K391:K412)</f>
        <v>137499</v>
      </c>
      <c r="L389" s="58"/>
      <c r="M389" s="12"/>
      <c r="N389" s="59">
        <f>SUM(N391:N412)</f>
        <v>137499</v>
      </c>
      <c r="O389" s="144"/>
      <c r="P389" s="117">
        <f>SUM(P391:P412)</f>
        <v>137499</v>
      </c>
    </row>
    <row r="390" spans="1:16" ht="12.75">
      <c r="A390" s="74" t="s">
        <v>38</v>
      </c>
      <c r="B390" s="50"/>
      <c r="C390" s="7"/>
      <c r="D390" s="7"/>
      <c r="E390" s="51"/>
      <c r="F390" s="50"/>
      <c r="G390" s="7"/>
      <c r="H390" s="51"/>
      <c r="I390" s="50"/>
      <c r="J390" s="7"/>
      <c r="K390" s="51"/>
      <c r="L390" s="50"/>
      <c r="M390" s="7"/>
      <c r="N390" s="51"/>
      <c r="O390" s="139"/>
      <c r="P390" s="137"/>
    </row>
    <row r="391" spans="1:16" ht="12.75">
      <c r="A391" s="85" t="s">
        <v>152</v>
      </c>
      <c r="B391" s="50">
        <v>129351</v>
      </c>
      <c r="C391" s="7"/>
      <c r="D391" s="7"/>
      <c r="E391" s="51">
        <f>B391+C391+D391</f>
        <v>129351</v>
      </c>
      <c r="F391" s="50"/>
      <c r="G391" s="7"/>
      <c r="H391" s="51">
        <f>E391+F391+G391</f>
        <v>129351</v>
      </c>
      <c r="I391" s="50"/>
      <c r="J391" s="7"/>
      <c r="K391" s="51">
        <f>H391+I391+J391</f>
        <v>129351</v>
      </c>
      <c r="L391" s="50"/>
      <c r="M391" s="7"/>
      <c r="N391" s="51">
        <f>K391+L391+M391</f>
        <v>129351</v>
      </c>
      <c r="O391" s="139"/>
      <c r="P391" s="137">
        <f t="shared" si="79"/>
        <v>129351</v>
      </c>
    </row>
    <row r="392" spans="1:16" ht="12.75" hidden="1">
      <c r="A392" s="72" t="s">
        <v>251</v>
      </c>
      <c r="B392" s="50"/>
      <c r="C392" s="7"/>
      <c r="D392" s="7"/>
      <c r="E392" s="51">
        <f aca="true" t="shared" si="94" ref="E392:E412">B392+C392+D392</f>
        <v>0</v>
      </c>
      <c r="F392" s="50"/>
      <c r="G392" s="7"/>
      <c r="H392" s="51">
        <f aca="true" t="shared" si="95" ref="H392:H412">E392+F392+G392</f>
        <v>0</v>
      </c>
      <c r="I392" s="50"/>
      <c r="J392" s="7"/>
      <c r="K392" s="51">
        <f aca="true" t="shared" si="96" ref="K392:K412">H392+I392+J392</f>
        <v>0</v>
      </c>
      <c r="L392" s="50"/>
      <c r="M392" s="7"/>
      <c r="N392" s="51">
        <f aca="true" t="shared" si="97" ref="N392:N412">K392+L392+M392</f>
        <v>0</v>
      </c>
      <c r="O392" s="139"/>
      <c r="P392" s="137">
        <f t="shared" si="79"/>
        <v>0</v>
      </c>
    </row>
    <row r="393" spans="1:16" ht="12.75">
      <c r="A393" s="72" t="s">
        <v>300</v>
      </c>
      <c r="B393" s="50">
        <v>26000</v>
      </c>
      <c r="C393" s="7"/>
      <c r="D393" s="7"/>
      <c r="E393" s="51">
        <f t="shared" si="94"/>
        <v>26000</v>
      </c>
      <c r="F393" s="50"/>
      <c r="G393" s="7"/>
      <c r="H393" s="51"/>
      <c r="I393" s="50"/>
      <c r="J393" s="7"/>
      <c r="K393" s="51"/>
      <c r="L393" s="50"/>
      <c r="M393" s="7"/>
      <c r="N393" s="51"/>
      <c r="O393" s="139"/>
      <c r="P393" s="137"/>
    </row>
    <row r="394" spans="1:16" ht="12.75">
      <c r="A394" s="75" t="s">
        <v>72</v>
      </c>
      <c r="B394" s="54">
        <v>8148</v>
      </c>
      <c r="C394" s="10"/>
      <c r="D394" s="10"/>
      <c r="E394" s="55">
        <f t="shared" si="94"/>
        <v>8148</v>
      </c>
      <c r="F394" s="50"/>
      <c r="G394" s="7"/>
      <c r="H394" s="51">
        <f t="shared" si="95"/>
        <v>8148</v>
      </c>
      <c r="I394" s="50"/>
      <c r="J394" s="7"/>
      <c r="K394" s="51">
        <f t="shared" si="96"/>
        <v>8148</v>
      </c>
      <c r="L394" s="50"/>
      <c r="M394" s="7"/>
      <c r="N394" s="51">
        <f t="shared" si="97"/>
        <v>8148</v>
      </c>
      <c r="O394" s="139"/>
      <c r="P394" s="137">
        <f t="shared" si="79"/>
        <v>8148</v>
      </c>
    </row>
    <row r="395" spans="1:16" ht="12.75" hidden="1">
      <c r="A395" s="72" t="s">
        <v>89</v>
      </c>
      <c r="B395" s="50"/>
      <c r="C395" s="7"/>
      <c r="D395" s="7"/>
      <c r="E395" s="51">
        <f t="shared" si="94"/>
        <v>0</v>
      </c>
      <c r="F395" s="50"/>
      <c r="G395" s="7"/>
      <c r="H395" s="51">
        <f t="shared" si="95"/>
        <v>0</v>
      </c>
      <c r="I395" s="50"/>
      <c r="J395" s="7"/>
      <c r="K395" s="51">
        <f t="shared" si="96"/>
        <v>0</v>
      </c>
      <c r="L395" s="50"/>
      <c r="M395" s="7"/>
      <c r="N395" s="51">
        <f t="shared" si="97"/>
        <v>0</v>
      </c>
      <c r="O395" s="139"/>
      <c r="P395" s="137">
        <f t="shared" si="79"/>
        <v>0</v>
      </c>
    </row>
    <row r="396" spans="1:16" ht="12.75" hidden="1">
      <c r="A396" s="81" t="s">
        <v>322</v>
      </c>
      <c r="B396" s="50"/>
      <c r="C396" s="7"/>
      <c r="D396" s="7"/>
      <c r="E396" s="51">
        <f t="shared" si="94"/>
        <v>0</v>
      </c>
      <c r="F396" s="50"/>
      <c r="G396" s="7"/>
      <c r="H396" s="51">
        <f t="shared" si="95"/>
        <v>0</v>
      </c>
      <c r="I396" s="50"/>
      <c r="J396" s="7"/>
      <c r="K396" s="51">
        <f t="shared" si="96"/>
        <v>0</v>
      </c>
      <c r="L396" s="50"/>
      <c r="M396" s="7"/>
      <c r="N396" s="51">
        <f t="shared" si="97"/>
        <v>0</v>
      </c>
      <c r="O396" s="139"/>
      <c r="P396" s="137">
        <f t="shared" si="79"/>
        <v>0</v>
      </c>
    </row>
    <row r="397" spans="1:16" ht="12.75" hidden="1">
      <c r="A397" s="81" t="s">
        <v>234</v>
      </c>
      <c r="B397" s="50"/>
      <c r="C397" s="7"/>
      <c r="D397" s="7"/>
      <c r="E397" s="51">
        <f t="shared" si="94"/>
        <v>0</v>
      </c>
      <c r="F397" s="50"/>
      <c r="G397" s="7"/>
      <c r="H397" s="51">
        <f t="shared" si="95"/>
        <v>0</v>
      </c>
      <c r="I397" s="50"/>
      <c r="J397" s="7"/>
      <c r="K397" s="51">
        <f t="shared" si="96"/>
        <v>0</v>
      </c>
      <c r="L397" s="50"/>
      <c r="M397" s="7"/>
      <c r="N397" s="51">
        <f t="shared" si="97"/>
        <v>0</v>
      </c>
      <c r="O397" s="139"/>
      <c r="P397" s="137">
        <f t="shared" si="79"/>
        <v>0</v>
      </c>
    </row>
    <row r="398" spans="1:16" ht="12.75" hidden="1">
      <c r="A398" s="81" t="s">
        <v>323</v>
      </c>
      <c r="B398" s="50"/>
      <c r="C398" s="7"/>
      <c r="D398" s="7"/>
      <c r="E398" s="51">
        <f t="shared" si="94"/>
        <v>0</v>
      </c>
      <c r="F398" s="50"/>
      <c r="G398" s="7"/>
      <c r="H398" s="51">
        <f t="shared" si="95"/>
        <v>0</v>
      </c>
      <c r="I398" s="50"/>
      <c r="J398" s="7"/>
      <c r="K398" s="51">
        <f t="shared" si="96"/>
        <v>0</v>
      </c>
      <c r="L398" s="50"/>
      <c r="M398" s="7"/>
      <c r="N398" s="51">
        <f t="shared" si="97"/>
        <v>0</v>
      </c>
      <c r="O398" s="139"/>
      <c r="P398" s="137">
        <f t="shared" si="79"/>
        <v>0</v>
      </c>
    </row>
    <row r="399" spans="1:16" ht="12.75" hidden="1">
      <c r="A399" s="81" t="s">
        <v>235</v>
      </c>
      <c r="B399" s="50"/>
      <c r="C399" s="7"/>
      <c r="D399" s="7"/>
      <c r="E399" s="51">
        <f t="shared" si="94"/>
        <v>0</v>
      </c>
      <c r="F399" s="50"/>
      <c r="G399" s="7"/>
      <c r="H399" s="51">
        <f t="shared" si="95"/>
        <v>0</v>
      </c>
      <c r="I399" s="50"/>
      <c r="J399" s="7"/>
      <c r="K399" s="51">
        <f t="shared" si="96"/>
        <v>0</v>
      </c>
      <c r="L399" s="50"/>
      <c r="M399" s="7"/>
      <c r="N399" s="51">
        <f t="shared" si="97"/>
        <v>0</v>
      </c>
      <c r="O399" s="139"/>
      <c r="P399" s="137">
        <f t="shared" si="79"/>
        <v>0</v>
      </c>
    </row>
    <row r="400" spans="1:16" ht="12.75" hidden="1">
      <c r="A400" s="72" t="s">
        <v>324</v>
      </c>
      <c r="B400" s="50"/>
      <c r="C400" s="7"/>
      <c r="D400" s="7"/>
      <c r="E400" s="51">
        <f t="shared" si="94"/>
        <v>0</v>
      </c>
      <c r="F400" s="50"/>
      <c r="G400" s="7"/>
      <c r="H400" s="51">
        <f t="shared" si="95"/>
        <v>0</v>
      </c>
      <c r="I400" s="50"/>
      <c r="J400" s="7"/>
      <c r="K400" s="51">
        <f t="shared" si="96"/>
        <v>0</v>
      </c>
      <c r="L400" s="50"/>
      <c r="M400" s="7"/>
      <c r="N400" s="51">
        <f t="shared" si="97"/>
        <v>0</v>
      </c>
      <c r="O400" s="139"/>
      <c r="P400" s="137">
        <f t="shared" si="79"/>
        <v>0</v>
      </c>
    </row>
    <row r="401" spans="1:16" ht="12.75" hidden="1">
      <c r="A401" s="72" t="s">
        <v>220</v>
      </c>
      <c r="B401" s="50"/>
      <c r="C401" s="7"/>
      <c r="D401" s="7"/>
      <c r="E401" s="51">
        <f t="shared" si="94"/>
        <v>0</v>
      </c>
      <c r="F401" s="50"/>
      <c r="G401" s="7"/>
      <c r="H401" s="51">
        <f t="shared" si="95"/>
        <v>0</v>
      </c>
      <c r="I401" s="50"/>
      <c r="J401" s="7"/>
      <c r="K401" s="51">
        <f t="shared" si="96"/>
        <v>0</v>
      </c>
      <c r="L401" s="50"/>
      <c r="M401" s="7"/>
      <c r="N401" s="51">
        <f t="shared" si="97"/>
        <v>0</v>
      </c>
      <c r="O401" s="139"/>
      <c r="P401" s="137">
        <f t="shared" si="79"/>
        <v>0</v>
      </c>
    </row>
    <row r="402" spans="1:16" ht="12.75" hidden="1">
      <c r="A402" s="70" t="s">
        <v>237</v>
      </c>
      <c r="B402" s="50"/>
      <c r="C402" s="7"/>
      <c r="D402" s="7"/>
      <c r="E402" s="51">
        <f t="shared" si="94"/>
        <v>0</v>
      </c>
      <c r="F402" s="50"/>
      <c r="G402" s="7"/>
      <c r="H402" s="51">
        <f t="shared" si="95"/>
        <v>0</v>
      </c>
      <c r="I402" s="50"/>
      <c r="J402" s="7"/>
      <c r="K402" s="51">
        <f t="shared" si="96"/>
        <v>0</v>
      </c>
      <c r="L402" s="50"/>
      <c r="M402" s="7"/>
      <c r="N402" s="51">
        <f t="shared" si="97"/>
        <v>0</v>
      </c>
      <c r="O402" s="139"/>
      <c r="P402" s="137">
        <f t="shared" si="79"/>
        <v>0</v>
      </c>
    </row>
    <row r="403" spans="1:16" ht="12.75" hidden="1">
      <c r="A403" s="70" t="s">
        <v>325</v>
      </c>
      <c r="B403" s="50"/>
      <c r="C403" s="7"/>
      <c r="D403" s="7"/>
      <c r="E403" s="51">
        <f t="shared" si="94"/>
        <v>0</v>
      </c>
      <c r="F403" s="50"/>
      <c r="G403" s="7"/>
      <c r="H403" s="51">
        <f t="shared" si="95"/>
        <v>0</v>
      </c>
      <c r="I403" s="50"/>
      <c r="J403" s="7"/>
      <c r="K403" s="51">
        <f t="shared" si="96"/>
        <v>0</v>
      </c>
      <c r="L403" s="50"/>
      <c r="M403" s="7"/>
      <c r="N403" s="51">
        <f t="shared" si="97"/>
        <v>0</v>
      </c>
      <c r="O403" s="139"/>
      <c r="P403" s="137">
        <f t="shared" si="79"/>
        <v>0</v>
      </c>
    </row>
    <row r="404" spans="1:16" ht="12.75" hidden="1">
      <c r="A404" s="81" t="s">
        <v>236</v>
      </c>
      <c r="B404" s="50"/>
      <c r="C404" s="7"/>
      <c r="D404" s="7"/>
      <c r="E404" s="51">
        <f t="shared" si="94"/>
        <v>0</v>
      </c>
      <c r="F404" s="50"/>
      <c r="G404" s="7"/>
      <c r="H404" s="51">
        <f t="shared" si="95"/>
        <v>0</v>
      </c>
      <c r="I404" s="50"/>
      <c r="J404" s="7"/>
      <c r="K404" s="51">
        <f t="shared" si="96"/>
        <v>0</v>
      </c>
      <c r="L404" s="50"/>
      <c r="M404" s="7"/>
      <c r="N404" s="51">
        <f t="shared" si="97"/>
        <v>0</v>
      </c>
      <c r="O404" s="139"/>
      <c r="P404" s="137">
        <f t="shared" si="79"/>
        <v>0</v>
      </c>
    </row>
    <row r="405" spans="1:16" ht="12.75" hidden="1">
      <c r="A405" s="81" t="s">
        <v>326</v>
      </c>
      <c r="B405" s="50"/>
      <c r="C405" s="7"/>
      <c r="D405" s="7"/>
      <c r="E405" s="51">
        <f t="shared" si="94"/>
        <v>0</v>
      </c>
      <c r="F405" s="50"/>
      <c r="G405" s="7"/>
      <c r="H405" s="51">
        <f t="shared" si="95"/>
        <v>0</v>
      </c>
      <c r="I405" s="50"/>
      <c r="J405" s="7"/>
      <c r="K405" s="51">
        <f t="shared" si="96"/>
        <v>0</v>
      </c>
      <c r="L405" s="50"/>
      <c r="M405" s="7"/>
      <c r="N405" s="51">
        <f t="shared" si="97"/>
        <v>0</v>
      </c>
      <c r="O405" s="139"/>
      <c r="P405" s="137">
        <f t="shared" si="79"/>
        <v>0</v>
      </c>
    </row>
    <row r="406" spans="1:16" ht="12.75" hidden="1">
      <c r="A406" s="81" t="s">
        <v>229</v>
      </c>
      <c r="B406" s="50"/>
      <c r="C406" s="7"/>
      <c r="D406" s="7"/>
      <c r="E406" s="51">
        <f t="shared" si="94"/>
        <v>0</v>
      </c>
      <c r="F406" s="50"/>
      <c r="G406" s="7"/>
      <c r="H406" s="51">
        <f t="shared" si="95"/>
        <v>0</v>
      </c>
      <c r="I406" s="50"/>
      <c r="J406" s="7"/>
      <c r="K406" s="51">
        <f t="shared" si="96"/>
        <v>0</v>
      </c>
      <c r="L406" s="50"/>
      <c r="M406" s="7"/>
      <c r="N406" s="51">
        <f t="shared" si="97"/>
        <v>0</v>
      </c>
      <c r="O406" s="139"/>
      <c r="P406" s="137">
        <f t="shared" si="79"/>
        <v>0</v>
      </c>
    </row>
    <row r="407" spans="1:16" ht="12.75" hidden="1">
      <c r="A407" s="71" t="s">
        <v>153</v>
      </c>
      <c r="B407" s="50"/>
      <c r="C407" s="7"/>
      <c r="D407" s="7"/>
      <c r="E407" s="51">
        <f t="shared" si="94"/>
        <v>0</v>
      </c>
      <c r="F407" s="50"/>
      <c r="G407" s="7"/>
      <c r="H407" s="51">
        <f t="shared" si="95"/>
        <v>0</v>
      </c>
      <c r="I407" s="50"/>
      <c r="J407" s="7"/>
      <c r="K407" s="51">
        <f t="shared" si="96"/>
        <v>0</v>
      </c>
      <c r="L407" s="50"/>
      <c r="M407" s="7"/>
      <c r="N407" s="51">
        <f t="shared" si="97"/>
        <v>0</v>
      </c>
      <c r="O407" s="139"/>
      <c r="P407" s="137">
        <f t="shared" si="79"/>
        <v>0</v>
      </c>
    </row>
    <row r="408" spans="1:16" ht="12.75" hidden="1">
      <c r="A408" s="75" t="s">
        <v>154</v>
      </c>
      <c r="B408" s="54"/>
      <c r="C408" s="10"/>
      <c r="D408" s="10"/>
      <c r="E408" s="55">
        <f t="shared" si="94"/>
        <v>0</v>
      </c>
      <c r="F408" s="50"/>
      <c r="G408" s="7"/>
      <c r="H408" s="51">
        <f t="shared" si="95"/>
        <v>0</v>
      </c>
      <c r="I408" s="50"/>
      <c r="J408" s="7"/>
      <c r="K408" s="51">
        <f t="shared" si="96"/>
        <v>0</v>
      </c>
      <c r="L408" s="50"/>
      <c r="M408" s="7"/>
      <c r="N408" s="51">
        <f t="shared" si="97"/>
        <v>0</v>
      </c>
      <c r="O408" s="139"/>
      <c r="P408" s="137">
        <f t="shared" si="79"/>
        <v>0</v>
      </c>
    </row>
    <row r="409" spans="1:16" ht="12.75" hidden="1">
      <c r="A409" s="72" t="s">
        <v>245</v>
      </c>
      <c r="B409" s="50"/>
      <c r="C409" s="7"/>
      <c r="D409" s="7"/>
      <c r="E409" s="51">
        <f t="shared" si="94"/>
        <v>0</v>
      </c>
      <c r="F409" s="50"/>
      <c r="G409" s="7"/>
      <c r="H409" s="51">
        <f t="shared" si="95"/>
        <v>0</v>
      </c>
      <c r="I409" s="50"/>
      <c r="J409" s="7"/>
      <c r="K409" s="51">
        <f t="shared" si="96"/>
        <v>0</v>
      </c>
      <c r="L409" s="50"/>
      <c r="M409" s="7"/>
      <c r="N409" s="51">
        <f t="shared" si="97"/>
        <v>0</v>
      </c>
      <c r="O409" s="139"/>
      <c r="P409" s="137">
        <f t="shared" si="79"/>
        <v>0</v>
      </c>
    </row>
    <row r="410" spans="1:16" ht="12.75" hidden="1">
      <c r="A410" s="81" t="s">
        <v>270</v>
      </c>
      <c r="B410" s="50"/>
      <c r="C410" s="7"/>
      <c r="D410" s="7"/>
      <c r="E410" s="51">
        <f t="shared" si="94"/>
        <v>0</v>
      </c>
      <c r="F410" s="50"/>
      <c r="G410" s="7"/>
      <c r="H410" s="51">
        <f t="shared" si="95"/>
        <v>0</v>
      </c>
      <c r="I410" s="50"/>
      <c r="J410" s="7"/>
      <c r="K410" s="51">
        <f t="shared" si="96"/>
        <v>0</v>
      </c>
      <c r="L410" s="50"/>
      <c r="M410" s="7"/>
      <c r="N410" s="51">
        <f t="shared" si="97"/>
        <v>0</v>
      </c>
      <c r="O410" s="139"/>
      <c r="P410" s="137">
        <f t="shared" si="79"/>
        <v>0</v>
      </c>
    </row>
    <row r="411" spans="1:16" ht="12.75" hidden="1">
      <c r="A411" s="72" t="s">
        <v>91</v>
      </c>
      <c r="B411" s="50"/>
      <c r="C411" s="7"/>
      <c r="D411" s="7"/>
      <c r="E411" s="51">
        <f t="shared" si="94"/>
        <v>0</v>
      </c>
      <c r="F411" s="50"/>
      <c r="G411" s="7"/>
      <c r="H411" s="51">
        <f t="shared" si="95"/>
        <v>0</v>
      </c>
      <c r="I411" s="50"/>
      <c r="J411" s="7"/>
      <c r="K411" s="51">
        <f t="shared" si="96"/>
        <v>0</v>
      </c>
      <c r="L411" s="50"/>
      <c r="M411" s="7"/>
      <c r="N411" s="51">
        <f t="shared" si="97"/>
        <v>0</v>
      </c>
      <c r="O411" s="139"/>
      <c r="P411" s="137">
        <f t="shared" si="79"/>
        <v>0</v>
      </c>
    </row>
    <row r="412" spans="1:16" ht="12.75" hidden="1">
      <c r="A412" s="72" t="s">
        <v>92</v>
      </c>
      <c r="B412" s="50"/>
      <c r="C412" s="7"/>
      <c r="D412" s="7"/>
      <c r="E412" s="51">
        <f t="shared" si="94"/>
        <v>0</v>
      </c>
      <c r="F412" s="50"/>
      <c r="G412" s="7"/>
      <c r="H412" s="51">
        <f t="shared" si="95"/>
        <v>0</v>
      </c>
      <c r="I412" s="50"/>
      <c r="J412" s="7"/>
      <c r="K412" s="51">
        <f t="shared" si="96"/>
        <v>0</v>
      </c>
      <c r="L412" s="50"/>
      <c r="M412" s="7"/>
      <c r="N412" s="51">
        <f t="shared" si="97"/>
        <v>0</v>
      </c>
      <c r="O412" s="139"/>
      <c r="P412" s="137">
        <f t="shared" si="79"/>
        <v>0</v>
      </c>
    </row>
    <row r="413" spans="1:16" ht="12.75" hidden="1">
      <c r="A413" s="78" t="s">
        <v>75</v>
      </c>
      <c r="B413" s="58">
        <f aca="true" t="shared" si="98" ref="B413:P413">SUM(B415:B418)</f>
        <v>0</v>
      </c>
      <c r="C413" s="12">
        <f t="shared" si="98"/>
        <v>0</v>
      </c>
      <c r="D413" s="12"/>
      <c r="E413" s="59">
        <f t="shared" si="98"/>
        <v>0</v>
      </c>
      <c r="F413" s="58"/>
      <c r="G413" s="12"/>
      <c r="H413" s="59">
        <f t="shared" si="98"/>
        <v>0</v>
      </c>
      <c r="I413" s="58"/>
      <c r="J413" s="12"/>
      <c r="K413" s="59">
        <f t="shared" si="98"/>
        <v>0</v>
      </c>
      <c r="L413" s="58"/>
      <c r="M413" s="12"/>
      <c r="N413" s="59">
        <f t="shared" si="98"/>
        <v>0</v>
      </c>
      <c r="O413" s="144"/>
      <c r="P413" s="117">
        <f t="shared" si="98"/>
        <v>0</v>
      </c>
    </row>
    <row r="414" spans="1:16" ht="12.75" hidden="1">
      <c r="A414" s="74" t="s">
        <v>38</v>
      </c>
      <c r="B414" s="50"/>
      <c r="C414" s="7"/>
      <c r="D414" s="7"/>
      <c r="E414" s="51"/>
      <c r="F414" s="50"/>
      <c r="G414" s="7"/>
      <c r="H414" s="51"/>
      <c r="I414" s="50"/>
      <c r="J414" s="7"/>
      <c r="K414" s="51"/>
      <c r="L414" s="50"/>
      <c r="M414" s="7"/>
      <c r="N414" s="51"/>
      <c r="O414" s="139"/>
      <c r="P414" s="137"/>
    </row>
    <row r="415" spans="1:16" ht="12.75" hidden="1">
      <c r="A415" s="72" t="s">
        <v>142</v>
      </c>
      <c r="B415" s="50"/>
      <c r="C415" s="7"/>
      <c r="D415" s="7"/>
      <c r="E415" s="51">
        <f>B415+C415+D415</f>
        <v>0</v>
      </c>
      <c r="F415" s="50"/>
      <c r="G415" s="7"/>
      <c r="H415" s="51">
        <f>E415+F415+G415</f>
        <v>0</v>
      </c>
      <c r="I415" s="50"/>
      <c r="J415" s="7"/>
      <c r="K415" s="51">
        <f>H415+I415+J415</f>
        <v>0</v>
      </c>
      <c r="L415" s="50"/>
      <c r="M415" s="7"/>
      <c r="N415" s="51">
        <f>K415+L415+M415</f>
        <v>0</v>
      </c>
      <c r="O415" s="139"/>
      <c r="P415" s="137">
        <f t="shared" si="79"/>
        <v>0</v>
      </c>
    </row>
    <row r="416" spans="1:16" ht="12.75" hidden="1">
      <c r="A416" s="72" t="s">
        <v>76</v>
      </c>
      <c r="B416" s="50"/>
      <c r="C416" s="7"/>
      <c r="D416" s="7"/>
      <c r="E416" s="51">
        <f>B416+C416+D416</f>
        <v>0</v>
      </c>
      <c r="F416" s="50"/>
      <c r="G416" s="7"/>
      <c r="H416" s="51"/>
      <c r="I416" s="50"/>
      <c r="J416" s="7"/>
      <c r="K416" s="51">
        <f>H416+I416+J416</f>
        <v>0</v>
      </c>
      <c r="L416" s="50"/>
      <c r="M416" s="7"/>
      <c r="N416" s="51">
        <f>K416+L416+M416</f>
        <v>0</v>
      </c>
      <c r="O416" s="139"/>
      <c r="P416" s="137">
        <f t="shared" si="79"/>
        <v>0</v>
      </c>
    </row>
    <row r="417" spans="1:16" ht="12.75" hidden="1">
      <c r="A417" s="72" t="s">
        <v>106</v>
      </c>
      <c r="B417" s="50"/>
      <c r="C417" s="7"/>
      <c r="D417" s="7"/>
      <c r="E417" s="51">
        <f>B417+C417+D417</f>
        <v>0</v>
      </c>
      <c r="F417" s="50"/>
      <c r="G417" s="7"/>
      <c r="H417" s="51">
        <f>E417+F417+G417</f>
        <v>0</v>
      </c>
      <c r="I417" s="50"/>
      <c r="J417" s="7"/>
      <c r="K417" s="51">
        <f>H417+I417+J417</f>
        <v>0</v>
      </c>
      <c r="L417" s="50"/>
      <c r="M417" s="7"/>
      <c r="N417" s="51">
        <f>K417+L417+M417</f>
        <v>0</v>
      </c>
      <c r="O417" s="139"/>
      <c r="P417" s="137">
        <f>N417+O417</f>
        <v>0</v>
      </c>
    </row>
    <row r="418" spans="1:16" ht="12.75" hidden="1">
      <c r="A418" s="75" t="s">
        <v>277</v>
      </c>
      <c r="B418" s="54"/>
      <c r="C418" s="10"/>
      <c r="D418" s="10"/>
      <c r="E418" s="55">
        <f>B418+C418+D418</f>
        <v>0</v>
      </c>
      <c r="F418" s="54"/>
      <c r="G418" s="10"/>
      <c r="H418" s="55">
        <f>E418+F418+G418</f>
        <v>0</v>
      </c>
      <c r="I418" s="54"/>
      <c r="J418" s="10"/>
      <c r="K418" s="55">
        <f>H418+I418+J418</f>
        <v>0</v>
      </c>
      <c r="L418" s="54"/>
      <c r="M418" s="10"/>
      <c r="N418" s="55">
        <f>K418+L418+M418</f>
        <v>0</v>
      </c>
      <c r="O418" s="152"/>
      <c r="P418" s="153">
        <f>N418+O418</f>
        <v>0</v>
      </c>
    </row>
    <row r="419" spans="1:16" ht="12.75">
      <c r="A419" s="73" t="s">
        <v>155</v>
      </c>
      <c r="B419" s="48">
        <f aca="true" t="shared" si="99" ref="B419:N419">B420+B436</f>
        <v>19867</v>
      </c>
      <c r="C419" s="6">
        <f t="shared" si="99"/>
        <v>35633</v>
      </c>
      <c r="D419" s="6"/>
      <c r="E419" s="49">
        <f t="shared" si="99"/>
        <v>55500</v>
      </c>
      <c r="F419" s="48"/>
      <c r="G419" s="6"/>
      <c r="H419" s="49">
        <f t="shared" si="99"/>
        <v>10500</v>
      </c>
      <c r="I419" s="48"/>
      <c r="J419" s="6"/>
      <c r="K419" s="49">
        <f t="shared" si="99"/>
        <v>10500</v>
      </c>
      <c r="L419" s="48"/>
      <c r="M419" s="6"/>
      <c r="N419" s="49">
        <f t="shared" si="99"/>
        <v>10500</v>
      </c>
      <c r="O419" s="140"/>
      <c r="P419" s="116">
        <f>P420+P436</f>
        <v>10500</v>
      </c>
    </row>
    <row r="420" spans="1:16" ht="12.75">
      <c r="A420" s="78" t="s">
        <v>69</v>
      </c>
      <c r="B420" s="58">
        <f>SUM(B422:B435)-B434</f>
        <v>15336.6</v>
      </c>
      <c r="C420" s="12">
        <f>SUM(C422:C435)-C434</f>
        <v>40163.4</v>
      </c>
      <c r="D420" s="12"/>
      <c r="E420" s="59">
        <f>SUM(E422:E435)-E434</f>
        <v>55500</v>
      </c>
      <c r="F420" s="58"/>
      <c r="G420" s="12"/>
      <c r="H420" s="59">
        <f>SUM(H422:H435)-H434</f>
        <v>10500</v>
      </c>
      <c r="I420" s="58"/>
      <c r="J420" s="12"/>
      <c r="K420" s="59">
        <f>SUM(K422:K435)-K434</f>
        <v>10500</v>
      </c>
      <c r="L420" s="58"/>
      <c r="M420" s="12"/>
      <c r="N420" s="59">
        <f>SUM(N422:N435)-N434</f>
        <v>10500</v>
      </c>
      <c r="O420" s="144"/>
      <c r="P420" s="117">
        <f>SUM(P422:P435)-P434</f>
        <v>10500</v>
      </c>
    </row>
    <row r="421" spans="1:16" ht="12.75">
      <c r="A421" s="74" t="s">
        <v>38</v>
      </c>
      <c r="B421" s="50"/>
      <c r="C421" s="7"/>
      <c r="D421" s="7"/>
      <c r="E421" s="49"/>
      <c r="F421" s="50"/>
      <c r="G421" s="7"/>
      <c r="H421" s="49"/>
      <c r="I421" s="50"/>
      <c r="J421" s="7"/>
      <c r="K421" s="49"/>
      <c r="L421" s="50"/>
      <c r="M421" s="7"/>
      <c r="N421" s="49"/>
      <c r="O421" s="139"/>
      <c r="P421" s="137"/>
    </row>
    <row r="422" spans="1:16" ht="12.75">
      <c r="A422" s="72" t="s">
        <v>72</v>
      </c>
      <c r="B422" s="50">
        <v>10500</v>
      </c>
      <c r="C422" s="7"/>
      <c r="D422" s="7"/>
      <c r="E422" s="51">
        <f>B422+C422+D422</f>
        <v>10500</v>
      </c>
      <c r="F422" s="50"/>
      <c r="G422" s="7"/>
      <c r="H422" s="51">
        <f>E422+F422+G422</f>
        <v>10500</v>
      </c>
      <c r="I422" s="50"/>
      <c r="J422" s="7"/>
      <c r="K422" s="51">
        <f>H422+I422+J422</f>
        <v>10500</v>
      </c>
      <c r="L422" s="50"/>
      <c r="M422" s="7"/>
      <c r="N422" s="51">
        <f>K422+L422+M422</f>
        <v>10500</v>
      </c>
      <c r="O422" s="139"/>
      <c r="P422" s="137">
        <f>N422+O422</f>
        <v>10500</v>
      </c>
    </row>
    <row r="423" spans="1:16" ht="12.75" hidden="1">
      <c r="A423" s="72" t="s">
        <v>156</v>
      </c>
      <c r="B423" s="50"/>
      <c r="C423" s="7"/>
      <c r="D423" s="7"/>
      <c r="E423" s="51">
        <f aca="true" t="shared" si="100" ref="E423:E435">B423+C423+D423</f>
        <v>0</v>
      </c>
      <c r="F423" s="50"/>
      <c r="G423" s="7"/>
      <c r="H423" s="51">
        <f aca="true" t="shared" si="101" ref="H423:H435">E423+F423+G423</f>
        <v>0</v>
      </c>
      <c r="I423" s="50"/>
      <c r="J423" s="7"/>
      <c r="K423" s="51">
        <f aca="true" t="shared" si="102" ref="K423:K435">H423+I423+J423</f>
        <v>0</v>
      </c>
      <c r="L423" s="50"/>
      <c r="M423" s="7"/>
      <c r="N423" s="51">
        <f aca="true" t="shared" si="103" ref="N423:N435">K423+L423+M423</f>
        <v>0</v>
      </c>
      <c r="O423" s="139"/>
      <c r="P423" s="137">
        <f>N423+O423</f>
        <v>0</v>
      </c>
    </row>
    <row r="424" spans="1:16" ht="12.75" hidden="1">
      <c r="A424" s="72" t="s">
        <v>157</v>
      </c>
      <c r="B424" s="50"/>
      <c r="C424" s="7"/>
      <c r="D424" s="7"/>
      <c r="E424" s="51">
        <f t="shared" si="100"/>
        <v>0</v>
      </c>
      <c r="F424" s="50"/>
      <c r="G424" s="7"/>
      <c r="H424" s="51">
        <f t="shared" si="101"/>
        <v>0</v>
      </c>
      <c r="I424" s="50"/>
      <c r="J424" s="7"/>
      <c r="K424" s="51">
        <f t="shared" si="102"/>
        <v>0</v>
      </c>
      <c r="L424" s="50"/>
      <c r="M424" s="7"/>
      <c r="N424" s="51">
        <f t="shared" si="103"/>
        <v>0</v>
      </c>
      <c r="O424" s="139"/>
      <c r="P424" s="137">
        <f>N424+O424</f>
        <v>0</v>
      </c>
    </row>
    <row r="425" spans="1:16" ht="12.75">
      <c r="A425" s="76" t="s">
        <v>336</v>
      </c>
      <c r="B425" s="50"/>
      <c r="C425" s="7">
        <v>45000</v>
      </c>
      <c r="D425" s="7"/>
      <c r="E425" s="51">
        <f>B425+C425+D425</f>
        <v>45000</v>
      </c>
      <c r="F425" s="50"/>
      <c r="G425" s="7"/>
      <c r="H425" s="51"/>
      <c r="I425" s="50"/>
      <c r="J425" s="7"/>
      <c r="K425" s="51"/>
      <c r="L425" s="50"/>
      <c r="M425" s="7"/>
      <c r="N425" s="51"/>
      <c r="O425" s="139"/>
      <c r="P425" s="137"/>
    </row>
    <row r="426" spans="1:16" ht="12.75">
      <c r="A426" s="76" t="s">
        <v>341</v>
      </c>
      <c r="B426" s="50">
        <v>4836.6</v>
      </c>
      <c r="C426" s="7">
        <v>-4836.6</v>
      </c>
      <c r="D426" s="7"/>
      <c r="E426" s="51">
        <f t="shared" si="100"/>
        <v>0</v>
      </c>
      <c r="F426" s="50"/>
      <c r="G426" s="7"/>
      <c r="H426" s="51"/>
      <c r="I426" s="50"/>
      <c r="J426" s="7"/>
      <c r="K426" s="51"/>
      <c r="L426" s="50"/>
      <c r="M426" s="7"/>
      <c r="N426" s="51"/>
      <c r="O426" s="139"/>
      <c r="P426" s="137"/>
    </row>
    <row r="427" spans="1:16" ht="12.75" hidden="1">
      <c r="A427" s="72" t="s">
        <v>106</v>
      </c>
      <c r="B427" s="50"/>
      <c r="C427" s="7"/>
      <c r="D427" s="7"/>
      <c r="E427" s="51">
        <f t="shared" si="100"/>
        <v>0</v>
      </c>
      <c r="F427" s="50"/>
      <c r="G427" s="7"/>
      <c r="H427" s="51">
        <f t="shared" si="101"/>
        <v>0</v>
      </c>
      <c r="I427" s="50"/>
      <c r="J427" s="7"/>
      <c r="K427" s="51">
        <f t="shared" si="102"/>
        <v>0</v>
      </c>
      <c r="L427" s="50"/>
      <c r="M427" s="7"/>
      <c r="N427" s="51">
        <f t="shared" si="103"/>
        <v>0</v>
      </c>
      <c r="O427" s="139"/>
      <c r="P427" s="137">
        <f>N427+O427</f>
        <v>0</v>
      </c>
    </row>
    <row r="428" spans="1:16" ht="12.75" hidden="1">
      <c r="A428" s="72" t="s">
        <v>306</v>
      </c>
      <c r="B428" s="50"/>
      <c r="C428" s="7"/>
      <c r="D428" s="7"/>
      <c r="E428" s="51">
        <f t="shared" si="100"/>
        <v>0</v>
      </c>
      <c r="F428" s="50"/>
      <c r="G428" s="7"/>
      <c r="H428" s="51"/>
      <c r="I428" s="50"/>
      <c r="J428" s="7"/>
      <c r="K428" s="51"/>
      <c r="L428" s="50"/>
      <c r="M428" s="7"/>
      <c r="N428" s="51"/>
      <c r="O428" s="139"/>
      <c r="P428" s="137"/>
    </row>
    <row r="429" spans="1:16" ht="12.75" hidden="1">
      <c r="A429" s="72" t="s">
        <v>280</v>
      </c>
      <c r="B429" s="50"/>
      <c r="C429" s="7"/>
      <c r="D429" s="7"/>
      <c r="E429" s="51">
        <f t="shared" si="100"/>
        <v>0</v>
      </c>
      <c r="F429" s="50"/>
      <c r="G429" s="7"/>
      <c r="H429" s="51">
        <f t="shared" si="101"/>
        <v>0</v>
      </c>
      <c r="I429" s="50"/>
      <c r="J429" s="7"/>
      <c r="K429" s="51">
        <f t="shared" si="102"/>
        <v>0</v>
      </c>
      <c r="L429" s="50"/>
      <c r="M429" s="7"/>
      <c r="N429" s="51">
        <f t="shared" si="103"/>
        <v>0</v>
      </c>
      <c r="O429" s="139"/>
      <c r="P429" s="137">
        <f aca="true" t="shared" si="104" ref="P429:P435">N429+O429</f>
        <v>0</v>
      </c>
    </row>
    <row r="430" spans="1:16" ht="12.75" hidden="1">
      <c r="A430" s="72" t="s">
        <v>120</v>
      </c>
      <c r="B430" s="50"/>
      <c r="C430" s="7"/>
      <c r="D430" s="7"/>
      <c r="E430" s="51">
        <f t="shared" si="100"/>
        <v>0</v>
      </c>
      <c r="F430" s="50"/>
      <c r="G430" s="7"/>
      <c r="H430" s="51">
        <f t="shared" si="101"/>
        <v>0</v>
      </c>
      <c r="I430" s="50"/>
      <c r="J430" s="7"/>
      <c r="K430" s="51">
        <f t="shared" si="102"/>
        <v>0</v>
      </c>
      <c r="L430" s="50"/>
      <c r="M430" s="7"/>
      <c r="N430" s="51">
        <f t="shared" si="103"/>
        <v>0</v>
      </c>
      <c r="O430" s="139"/>
      <c r="P430" s="137">
        <f t="shared" si="104"/>
        <v>0</v>
      </c>
    </row>
    <row r="431" spans="1:16" ht="12.75" hidden="1">
      <c r="A431" s="72" t="s">
        <v>89</v>
      </c>
      <c r="B431" s="50"/>
      <c r="C431" s="7"/>
      <c r="D431" s="7"/>
      <c r="E431" s="51">
        <f t="shared" si="100"/>
        <v>0</v>
      </c>
      <c r="F431" s="50"/>
      <c r="G431" s="7"/>
      <c r="H431" s="51">
        <f t="shared" si="101"/>
        <v>0</v>
      </c>
      <c r="I431" s="67"/>
      <c r="J431" s="7"/>
      <c r="K431" s="51">
        <f t="shared" si="102"/>
        <v>0</v>
      </c>
      <c r="L431" s="50"/>
      <c r="M431" s="7"/>
      <c r="N431" s="51">
        <f t="shared" si="103"/>
        <v>0</v>
      </c>
      <c r="O431" s="139"/>
      <c r="P431" s="137">
        <f t="shared" si="104"/>
        <v>0</v>
      </c>
    </row>
    <row r="432" spans="1:16" ht="12.75" hidden="1">
      <c r="A432" s="72" t="s">
        <v>294</v>
      </c>
      <c r="B432" s="50"/>
      <c r="C432" s="7"/>
      <c r="D432" s="7"/>
      <c r="E432" s="51">
        <f t="shared" si="100"/>
        <v>0</v>
      </c>
      <c r="F432" s="50"/>
      <c r="G432" s="7"/>
      <c r="H432" s="51">
        <f t="shared" si="101"/>
        <v>0</v>
      </c>
      <c r="I432" s="67"/>
      <c r="J432" s="7"/>
      <c r="K432" s="51">
        <f t="shared" si="102"/>
        <v>0</v>
      </c>
      <c r="L432" s="50"/>
      <c r="M432" s="7"/>
      <c r="N432" s="51">
        <f t="shared" si="103"/>
        <v>0</v>
      </c>
      <c r="O432" s="139"/>
      <c r="P432" s="137">
        <f t="shared" si="104"/>
        <v>0</v>
      </c>
    </row>
    <row r="433" spans="1:16" ht="12.75" hidden="1">
      <c r="A433" s="72" t="s">
        <v>158</v>
      </c>
      <c r="B433" s="50"/>
      <c r="C433" s="7"/>
      <c r="D433" s="7"/>
      <c r="E433" s="51">
        <f t="shared" si="100"/>
        <v>0</v>
      </c>
      <c r="F433" s="50"/>
      <c r="G433" s="7"/>
      <c r="H433" s="51">
        <f t="shared" si="101"/>
        <v>0</v>
      </c>
      <c r="I433" s="50"/>
      <c r="J433" s="7"/>
      <c r="K433" s="51">
        <f t="shared" si="102"/>
        <v>0</v>
      </c>
      <c r="L433" s="50"/>
      <c r="M433" s="7"/>
      <c r="N433" s="51">
        <f t="shared" si="103"/>
        <v>0</v>
      </c>
      <c r="O433" s="139"/>
      <c r="P433" s="137">
        <f t="shared" si="104"/>
        <v>0</v>
      </c>
    </row>
    <row r="434" spans="1:16" ht="12.75" hidden="1">
      <c r="A434" s="72" t="s">
        <v>159</v>
      </c>
      <c r="B434" s="50"/>
      <c r="C434" s="7"/>
      <c r="D434" s="7"/>
      <c r="E434" s="51">
        <f t="shared" si="100"/>
        <v>0</v>
      </c>
      <c r="F434" s="50"/>
      <c r="G434" s="7"/>
      <c r="H434" s="51">
        <f t="shared" si="101"/>
        <v>0</v>
      </c>
      <c r="I434" s="50"/>
      <c r="J434" s="7"/>
      <c r="K434" s="51">
        <f t="shared" si="102"/>
        <v>0</v>
      </c>
      <c r="L434" s="50"/>
      <c r="M434" s="7"/>
      <c r="N434" s="51">
        <f t="shared" si="103"/>
        <v>0</v>
      </c>
      <c r="O434" s="139"/>
      <c r="P434" s="137">
        <f t="shared" si="104"/>
        <v>0</v>
      </c>
    </row>
    <row r="435" spans="1:16" ht="12.75" hidden="1">
      <c r="A435" s="72" t="s">
        <v>92</v>
      </c>
      <c r="B435" s="50"/>
      <c r="C435" s="7"/>
      <c r="D435" s="7"/>
      <c r="E435" s="51">
        <f t="shared" si="100"/>
        <v>0</v>
      </c>
      <c r="F435" s="50"/>
      <c r="G435" s="7"/>
      <c r="H435" s="51">
        <f t="shared" si="101"/>
        <v>0</v>
      </c>
      <c r="I435" s="50"/>
      <c r="J435" s="7"/>
      <c r="K435" s="51">
        <f t="shared" si="102"/>
        <v>0</v>
      </c>
      <c r="L435" s="50"/>
      <c r="M435" s="7"/>
      <c r="N435" s="51">
        <f t="shared" si="103"/>
        <v>0</v>
      </c>
      <c r="O435" s="139"/>
      <c r="P435" s="137">
        <f t="shared" si="104"/>
        <v>0</v>
      </c>
    </row>
    <row r="436" spans="1:16" ht="12.75">
      <c r="A436" s="78" t="s">
        <v>75</v>
      </c>
      <c r="B436" s="58">
        <f aca="true" t="shared" si="105" ref="B436:P436">SUM(B438:B446)</f>
        <v>4530.4</v>
      </c>
      <c r="C436" s="12">
        <f t="shared" si="105"/>
        <v>-4530.4</v>
      </c>
      <c r="D436" s="12"/>
      <c r="E436" s="59">
        <f t="shared" si="105"/>
        <v>0</v>
      </c>
      <c r="F436" s="58"/>
      <c r="G436" s="12"/>
      <c r="H436" s="59">
        <f t="shared" si="105"/>
        <v>0</v>
      </c>
      <c r="I436" s="58"/>
      <c r="J436" s="12"/>
      <c r="K436" s="59">
        <f t="shared" si="105"/>
        <v>0</v>
      </c>
      <c r="L436" s="58"/>
      <c r="M436" s="12"/>
      <c r="N436" s="59">
        <f t="shared" si="105"/>
        <v>0</v>
      </c>
      <c r="O436" s="144"/>
      <c r="P436" s="117">
        <f t="shared" si="105"/>
        <v>0</v>
      </c>
    </row>
    <row r="437" spans="1:16" ht="12.75">
      <c r="A437" s="74" t="s">
        <v>38</v>
      </c>
      <c r="B437" s="50"/>
      <c r="C437" s="7"/>
      <c r="D437" s="7"/>
      <c r="E437" s="51"/>
      <c r="F437" s="50"/>
      <c r="G437" s="7"/>
      <c r="H437" s="51"/>
      <c r="I437" s="50"/>
      <c r="J437" s="7"/>
      <c r="K437" s="51"/>
      <c r="L437" s="50"/>
      <c r="M437" s="7"/>
      <c r="N437" s="51"/>
      <c r="O437" s="139"/>
      <c r="P437" s="137"/>
    </row>
    <row r="438" spans="1:16" ht="12.75" hidden="1">
      <c r="A438" s="76" t="s">
        <v>95</v>
      </c>
      <c r="B438" s="50"/>
      <c r="C438" s="7"/>
      <c r="D438" s="7"/>
      <c r="E438" s="51">
        <f aca="true" t="shared" si="106" ref="E438:E446">B438+C438+D438</f>
        <v>0</v>
      </c>
      <c r="F438" s="50"/>
      <c r="G438" s="7"/>
      <c r="H438" s="51">
        <f aca="true" t="shared" si="107" ref="H438:H446">E438+F438+G438</f>
        <v>0</v>
      </c>
      <c r="I438" s="50"/>
      <c r="J438" s="7"/>
      <c r="K438" s="51">
        <f aca="true" t="shared" si="108" ref="K438:K446">H438+I438+J438</f>
        <v>0</v>
      </c>
      <c r="L438" s="50"/>
      <c r="M438" s="7"/>
      <c r="N438" s="51">
        <f aca="true" t="shared" si="109" ref="N438:N446">K438+L438+M438</f>
        <v>0</v>
      </c>
      <c r="O438" s="139"/>
      <c r="P438" s="137">
        <f>N438+O438</f>
        <v>0</v>
      </c>
    </row>
    <row r="439" spans="1:16" ht="12.75" hidden="1">
      <c r="A439" s="72" t="s">
        <v>120</v>
      </c>
      <c r="B439" s="50"/>
      <c r="C439" s="7"/>
      <c r="D439" s="7"/>
      <c r="E439" s="51">
        <f t="shared" si="106"/>
        <v>0</v>
      </c>
      <c r="F439" s="50"/>
      <c r="G439" s="7"/>
      <c r="H439" s="51">
        <f t="shared" si="107"/>
        <v>0</v>
      </c>
      <c r="I439" s="50"/>
      <c r="J439" s="7"/>
      <c r="K439" s="51">
        <f t="shared" si="108"/>
        <v>0</v>
      </c>
      <c r="L439" s="50"/>
      <c r="M439" s="7"/>
      <c r="N439" s="51">
        <f t="shared" si="109"/>
        <v>0</v>
      </c>
      <c r="O439" s="139"/>
      <c r="P439" s="137">
        <f>N439+O439</f>
        <v>0</v>
      </c>
    </row>
    <row r="440" spans="1:16" ht="12.75" hidden="1">
      <c r="A440" s="72" t="s">
        <v>76</v>
      </c>
      <c r="B440" s="50"/>
      <c r="C440" s="7"/>
      <c r="D440" s="7"/>
      <c r="E440" s="51">
        <f t="shared" si="106"/>
        <v>0</v>
      </c>
      <c r="F440" s="50"/>
      <c r="G440" s="7"/>
      <c r="H440" s="51">
        <f t="shared" si="107"/>
        <v>0</v>
      </c>
      <c r="I440" s="50"/>
      <c r="J440" s="7"/>
      <c r="K440" s="51">
        <f t="shared" si="108"/>
        <v>0</v>
      </c>
      <c r="L440" s="50"/>
      <c r="M440" s="7"/>
      <c r="N440" s="51">
        <f t="shared" si="109"/>
        <v>0</v>
      </c>
      <c r="O440" s="139"/>
      <c r="P440" s="137">
        <f>N440+O440</f>
        <v>0</v>
      </c>
    </row>
    <row r="441" spans="1:16" ht="12.75" hidden="1">
      <c r="A441" s="72" t="s">
        <v>106</v>
      </c>
      <c r="B441" s="50"/>
      <c r="C441" s="7"/>
      <c r="D441" s="7"/>
      <c r="E441" s="51">
        <f t="shared" si="106"/>
        <v>0</v>
      </c>
      <c r="F441" s="50"/>
      <c r="G441" s="7"/>
      <c r="H441" s="51">
        <f t="shared" si="107"/>
        <v>0</v>
      </c>
      <c r="I441" s="50"/>
      <c r="J441" s="7"/>
      <c r="K441" s="51">
        <f t="shared" si="108"/>
        <v>0</v>
      </c>
      <c r="L441" s="50"/>
      <c r="M441" s="7"/>
      <c r="N441" s="51">
        <f t="shared" si="109"/>
        <v>0</v>
      </c>
      <c r="O441" s="139"/>
      <c r="P441" s="137">
        <f>N441+O441</f>
        <v>0</v>
      </c>
    </row>
    <row r="442" spans="1:16" ht="12.75" hidden="1">
      <c r="A442" s="72" t="s">
        <v>306</v>
      </c>
      <c r="B442" s="50"/>
      <c r="C442" s="7"/>
      <c r="D442" s="7"/>
      <c r="E442" s="51">
        <f t="shared" si="106"/>
        <v>0</v>
      </c>
      <c r="F442" s="50"/>
      <c r="G442" s="7"/>
      <c r="H442" s="51"/>
      <c r="I442" s="50"/>
      <c r="J442" s="7"/>
      <c r="K442" s="51"/>
      <c r="L442" s="50"/>
      <c r="M442" s="7"/>
      <c r="N442" s="51"/>
      <c r="O442" s="139"/>
      <c r="P442" s="137"/>
    </row>
    <row r="443" spans="1:16" ht="12.75" hidden="1">
      <c r="A443" s="72" t="s">
        <v>280</v>
      </c>
      <c r="B443" s="50"/>
      <c r="C443" s="7"/>
      <c r="D443" s="7"/>
      <c r="E443" s="51">
        <f t="shared" si="106"/>
        <v>0</v>
      </c>
      <c r="F443" s="50"/>
      <c r="G443" s="7"/>
      <c r="H443" s="51">
        <f t="shared" si="107"/>
        <v>0</v>
      </c>
      <c r="I443" s="50"/>
      <c r="J443" s="7"/>
      <c r="K443" s="51">
        <f t="shared" si="108"/>
        <v>0</v>
      </c>
      <c r="L443" s="50"/>
      <c r="M443" s="7"/>
      <c r="N443" s="51">
        <f t="shared" si="109"/>
        <v>0</v>
      </c>
      <c r="O443" s="139"/>
      <c r="P443" s="137">
        <f>N443+O443</f>
        <v>0</v>
      </c>
    </row>
    <row r="444" spans="1:16" ht="12.75" hidden="1">
      <c r="A444" s="72" t="s">
        <v>249</v>
      </c>
      <c r="B444" s="50"/>
      <c r="C444" s="7"/>
      <c r="D444" s="7"/>
      <c r="E444" s="51">
        <f t="shared" si="106"/>
        <v>0</v>
      </c>
      <c r="F444" s="50"/>
      <c r="G444" s="7"/>
      <c r="H444" s="51">
        <f t="shared" si="107"/>
        <v>0</v>
      </c>
      <c r="I444" s="50"/>
      <c r="J444" s="7"/>
      <c r="K444" s="51">
        <f t="shared" si="108"/>
        <v>0</v>
      </c>
      <c r="L444" s="50"/>
      <c r="M444" s="7"/>
      <c r="N444" s="51">
        <f t="shared" si="109"/>
        <v>0</v>
      </c>
      <c r="O444" s="139"/>
      <c r="P444" s="137">
        <f>N444+O444</f>
        <v>0</v>
      </c>
    </row>
    <row r="445" spans="1:16" ht="12.75" hidden="1">
      <c r="A445" s="72" t="s">
        <v>92</v>
      </c>
      <c r="B445" s="50"/>
      <c r="C445" s="7"/>
      <c r="D445" s="7"/>
      <c r="E445" s="51">
        <f t="shared" si="106"/>
        <v>0</v>
      </c>
      <c r="F445" s="50"/>
      <c r="G445" s="7"/>
      <c r="H445" s="51">
        <f t="shared" si="107"/>
        <v>0</v>
      </c>
      <c r="I445" s="50"/>
      <c r="J445" s="7"/>
      <c r="K445" s="51">
        <f t="shared" si="108"/>
        <v>0</v>
      </c>
      <c r="L445" s="50"/>
      <c r="M445" s="7"/>
      <c r="N445" s="51">
        <f t="shared" si="109"/>
        <v>0</v>
      </c>
      <c r="O445" s="139"/>
      <c r="P445" s="137">
        <f>N445+O445</f>
        <v>0</v>
      </c>
    </row>
    <row r="446" spans="1:16" ht="12.75">
      <c r="A446" s="82" t="s">
        <v>342</v>
      </c>
      <c r="B446" s="54">
        <v>4530.4</v>
      </c>
      <c r="C446" s="10">
        <v>-4530.4</v>
      </c>
      <c r="D446" s="10"/>
      <c r="E446" s="55">
        <f t="shared" si="106"/>
        <v>0</v>
      </c>
      <c r="F446" s="54"/>
      <c r="G446" s="10"/>
      <c r="H446" s="55">
        <f t="shared" si="107"/>
        <v>0</v>
      </c>
      <c r="I446" s="54"/>
      <c r="J446" s="10"/>
      <c r="K446" s="55">
        <f t="shared" si="108"/>
        <v>0</v>
      </c>
      <c r="L446" s="54"/>
      <c r="M446" s="10"/>
      <c r="N446" s="55">
        <f t="shared" si="109"/>
        <v>0</v>
      </c>
      <c r="O446" s="152"/>
      <c r="P446" s="153">
        <f>N446+O446</f>
        <v>0</v>
      </c>
    </row>
    <row r="447" spans="1:16" ht="12.75">
      <c r="A447" s="69" t="s">
        <v>160</v>
      </c>
      <c r="B447" s="48">
        <f aca="true" t="shared" si="110" ref="B447:N447">B448+B451</f>
        <v>2105.5</v>
      </c>
      <c r="C447" s="6">
        <f t="shared" si="110"/>
        <v>0</v>
      </c>
      <c r="D447" s="6"/>
      <c r="E447" s="49">
        <f t="shared" si="110"/>
        <v>2105.5</v>
      </c>
      <c r="F447" s="48"/>
      <c r="G447" s="6"/>
      <c r="H447" s="49">
        <f t="shared" si="110"/>
        <v>2105.5</v>
      </c>
      <c r="I447" s="48"/>
      <c r="J447" s="6"/>
      <c r="K447" s="49">
        <f t="shared" si="110"/>
        <v>2105.5</v>
      </c>
      <c r="L447" s="48"/>
      <c r="M447" s="6"/>
      <c r="N447" s="49">
        <f t="shared" si="110"/>
        <v>2105.5</v>
      </c>
      <c r="O447" s="140"/>
      <c r="P447" s="116">
        <f>P448+P451</f>
        <v>2105.5</v>
      </c>
    </row>
    <row r="448" spans="1:16" ht="12.75">
      <c r="A448" s="78" t="s">
        <v>69</v>
      </c>
      <c r="B448" s="58">
        <f>SUM(B450:B450)</f>
        <v>2105.5</v>
      </c>
      <c r="C448" s="12">
        <f>SUM(C450:C450)</f>
        <v>0</v>
      </c>
      <c r="D448" s="12"/>
      <c r="E448" s="59">
        <f>SUM(E450:E450)</f>
        <v>2105.5</v>
      </c>
      <c r="F448" s="58"/>
      <c r="G448" s="12"/>
      <c r="H448" s="59">
        <f>SUM(H450:H450)</f>
        <v>2105.5</v>
      </c>
      <c r="I448" s="58"/>
      <c r="J448" s="12"/>
      <c r="K448" s="59">
        <f>SUM(K450:K450)</f>
        <v>2105.5</v>
      </c>
      <c r="L448" s="58"/>
      <c r="M448" s="12"/>
      <c r="N448" s="59">
        <f>SUM(N450:N450)</f>
        <v>2105.5</v>
      </c>
      <c r="O448" s="144"/>
      <c r="P448" s="117">
        <f>SUM(P450:P450)</f>
        <v>2105.5</v>
      </c>
    </row>
    <row r="449" spans="1:16" ht="12.75">
      <c r="A449" s="74" t="s">
        <v>38</v>
      </c>
      <c r="B449" s="50"/>
      <c r="C449" s="7"/>
      <c r="D449" s="7"/>
      <c r="E449" s="49"/>
      <c r="F449" s="50"/>
      <c r="G449" s="7"/>
      <c r="H449" s="49"/>
      <c r="I449" s="50"/>
      <c r="J449" s="7"/>
      <c r="K449" s="49"/>
      <c r="L449" s="50"/>
      <c r="M449" s="7"/>
      <c r="N449" s="49"/>
      <c r="O449" s="139"/>
      <c r="P449" s="137"/>
    </row>
    <row r="450" spans="1:16" ht="12.75">
      <c r="A450" s="75" t="s">
        <v>72</v>
      </c>
      <c r="B450" s="155">
        <v>2105.5</v>
      </c>
      <c r="C450" s="10"/>
      <c r="D450" s="10"/>
      <c r="E450" s="55">
        <f>B450+C450+D450</f>
        <v>2105.5</v>
      </c>
      <c r="F450" s="50"/>
      <c r="G450" s="7"/>
      <c r="H450" s="51">
        <f>E450+F450+G450</f>
        <v>2105.5</v>
      </c>
      <c r="I450" s="50"/>
      <c r="J450" s="7"/>
      <c r="K450" s="51">
        <f>H450+I450+J450</f>
        <v>2105.5</v>
      </c>
      <c r="L450" s="50"/>
      <c r="M450" s="7"/>
      <c r="N450" s="51">
        <f>K450+L450+M450</f>
        <v>2105.5</v>
      </c>
      <c r="O450" s="139"/>
      <c r="P450" s="137">
        <f>N450+O450</f>
        <v>2105.5</v>
      </c>
    </row>
    <row r="451" spans="1:16" ht="12.75" hidden="1">
      <c r="A451" s="78" t="s">
        <v>75</v>
      </c>
      <c r="B451" s="58">
        <f aca="true" t="shared" si="111" ref="B451:N451">SUM(B453:B453)</f>
        <v>0</v>
      </c>
      <c r="C451" s="12">
        <f t="shared" si="111"/>
        <v>0</v>
      </c>
      <c r="D451" s="12"/>
      <c r="E451" s="59">
        <f t="shared" si="111"/>
        <v>0</v>
      </c>
      <c r="F451" s="58"/>
      <c r="G451" s="12"/>
      <c r="H451" s="59">
        <f t="shared" si="111"/>
        <v>0</v>
      </c>
      <c r="I451" s="58"/>
      <c r="J451" s="12"/>
      <c r="K451" s="59">
        <f t="shared" si="111"/>
        <v>0</v>
      </c>
      <c r="L451" s="58"/>
      <c r="M451" s="12"/>
      <c r="N451" s="59">
        <f t="shared" si="111"/>
        <v>0</v>
      </c>
      <c r="O451" s="139"/>
      <c r="P451" s="137">
        <f>N451+O451</f>
        <v>0</v>
      </c>
    </row>
    <row r="452" spans="1:16" ht="12.75" hidden="1">
      <c r="A452" s="74" t="s">
        <v>38</v>
      </c>
      <c r="B452" s="50"/>
      <c r="C452" s="7"/>
      <c r="D452" s="7"/>
      <c r="E452" s="51"/>
      <c r="F452" s="50"/>
      <c r="G452" s="7"/>
      <c r="H452" s="51"/>
      <c r="I452" s="50"/>
      <c r="J452" s="7"/>
      <c r="K452" s="51"/>
      <c r="L452" s="50"/>
      <c r="M452" s="7"/>
      <c r="N452" s="51"/>
      <c r="O452" s="139"/>
      <c r="P452" s="137"/>
    </row>
    <row r="453" spans="1:16" ht="12.75" hidden="1">
      <c r="A453" s="75" t="s">
        <v>76</v>
      </c>
      <c r="B453" s="54"/>
      <c r="C453" s="10"/>
      <c r="D453" s="10"/>
      <c r="E453" s="55">
        <f>B453+C453+D453</f>
        <v>0</v>
      </c>
      <c r="F453" s="54"/>
      <c r="G453" s="10"/>
      <c r="H453" s="55">
        <f>E453+F453+G453</f>
        <v>0</v>
      </c>
      <c r="I453" s="54"/>
      <c r="J453" s="10"/>
      <c r="K453" s="124">
        <f>H453+I453+J453</f>
        <v>0</v>
      </c>
      <c r="L453" s="54"/>
      <c r="M453" s="10"/>
      <c r="N453" s="55">
        <f>K453+L453+M453</f>
        <v>0</v>
      </c>
      <c r="O453" s="152"/>
      <c r="P453" s="153">
        <f>N453+O453</f>
        <v>0</v>
      </c>
    </row>
    <row r="454" spans="1:16" ht="12.75">
      <c r="A454" s="69" t="s">
        <v>161</v>
      </c>
      <c r="B454" s="48">
        <f aca="true" t="shared" si="112" ref="B454:P454">B455</f>
        <v>136449.1</v>
      </c>
      <c r="C454" s="6">
        <f t="shared" si="112"/>
        <v>-29000</v>
      </c>
      <c r="D454" s="6"/>
      <c r="E454" s="49">
        <f t="shared" si="112"/>
        <v>107449.1</v>
      </c>
      <c r="F454" s="48"/>
      <c r="G454" s="6"/>
      <c r="H454" s="49">
        <f t="shared" si="112"/>
        <v>107449.1</v>
      </c>
      <c r="I454" s="48"/>
      <c r="J454" s="6"/>
      <c r="K454" s="116">
        <f t="shared" si="112"/>
        <v>107449.1</v>
      </c>
      <c r="L454" s="48"/>
      <c r="M454" s="6"/>
      <c r="N454" s="49">
        <f t="shared" si="112"/>
        <v>107449.1</v>
      </c>
      <c r="O454" s="140"/>
      <c r="P454" s="116">
        <f t="shared" si="112"/>
        <v>107449.1</v>
      </c>
    </row>
    <row r="455" spans="1:16" ht="12.75">
      <c r="A455" s="78" t="s">
        <v>69</v>
      </c>
      <c r="B455" s="58">
        <f>SUM(B457:B460)</f>
        <v>136449.1</v>
      </c>
      <c r="C455" s="12">
        <f>SUM(C457:C460)</f>
        <v>-29000</v>
      </c>
      <c r="D455" s="12"/>
      <c r="E455" s="59">
        <f>SUM(E457:E460)</f>
        <v>107449.1</v>
      </c>
      <c r="F455" s="58"/>
      <c r="G455" s="12"/>
      <c r="H455" s="59">
        <f>SUM(H457:H460)</f>
        <v>107449.1</v>
      </c>
      <c r="I455" s="58"/>
      <c r="J455" s="12"/>
      <c r="K455" s="117">
        <f>SUM(K457:K460)</f>
        <v>107449.1</v>
      </c>
      <c r="L455" s="58"/>
      <c r="M455" s="12"/>
      <c r="N455" s="59">
        <f>SUM(N457:N460)</f>
        <v>107449.1</v>
      </c>
      <c r="O455" s="144"/>
      <c r="P455" s="117">
        <f>SUM(P457:P460)</f>
        <v>107449.1</v>
      </c>
    </row>
    <row r="456" spans="1:16" ht="12.75">
      <c r="A456" s="74" t="s">
        <v>38</v>
      </c>
      <c r="B456" s="48"/>
      <c r="C456" s="6"/>
      <c r="D456" s="6"/>
      <c r="E456" s="49"/>
      <c r="F456" s="48"/>
      <c r="G456" s="6"/>
      <c r="H456" s="49"/>
      <c r="I456" s="48"/>
      <c r="J456" s="6"/>
      <c r="K456" s="116"/>
      <c r="L456" s="48"/>
      <c r="M456" s="6"/>
      <c r="N456" s="49"/>
      <c r="O456" s="139"/>
      <c r="P456" s="137"/>
    </row>
    <row r="457" spans="1:16" ht="12.75">
      <c r="A457" s="81" t="s">
        <v>351</v>
      </c>
      <c r="B457" s="50">
        <v>80000</v>
      </c>
      <c r="C457" s="7">
        <v>-29000</v>
      </c>
      <c r="D457" s="7"/>
      <c r="E457" s="51">
        <f>B457+C457+D457</f>
        <v>51000</v>
      </c>
      <c r="F457" s="50"/>
      <c r="G457" s="7"/>
      <c r="H457" s="51">
        <f>E457+F457+G457</f>
        <v>51000</v>
      </c>
      <c r="I457" s="67"/>
      <c r="J457" s="7"/>
      <c r="K457" s="125">
        <f>H457+I457+J457</f>
        <v>51000</v>
      </c>
      <c r="L457" s="50"/>
      <c r="M457" s="7"/>
      <c r="N457" s="51">
        <f>K457+L457+M457</f>
        <v>51000</v>
      </c>
      <c r="O457" s="139"/>
      <c r="P457" s="137">
        <f>N457+O457</f>
        <v>51000</v>
      </c>
    </row>
    <row r="458" spans="1:16" ht="12.75" hidden="1">
      <c r="A458" s="81" t="s">
        <v>162</v>
      </c>
      <c r="B458" s="50"/>
      <c r="C458" s="7"/>
      <c r="D458" s="7"/>
      <c r="E458" s="51">
        <f>B458+C458+D458</f>
        <v>0</v>
      </c>
      <c r="F458" s="50"/>
      <c r="G458" s="7"/>
      <c r="H458" s="51">
        <f>E458+F458+G458</f>
        <v>0</v>
      </c>
      <c r="I458" s="50"/>
      <c r="J458" s="7"/>
      <c r="K458" s="125">
        <f>H458+I458+J458</f>
        <v>0</v>
      </c>
      <c r="L458" s="50"/>
      <c r="M458" s="7"/>
      <c r="N458" s="51">
        <f>K458+L458+M458</f>
        <v>0</v>
      </c>
      <c r="O458" s="139"/>
      <c r="P458" s="137">
        <f>N458+O458</f>
        <v>0</v>
      </c>
    </row>
    <row r="459" spans="1:16" ht="12.75" hidden="1">
      <c r="A459" s="81" t="s">
        <v>163</v>
      </c>
      <c r="B459" s="50"/>
      <c r="C459" s="7"/>
      <c r="D459" s="7"/>
      <c r="E459" s="51">
        <f>B459+C459+D459</f>
        <v>0</v>
      </c>
      <c r="F459" s="50"/>
      <c r="G459" s="7"/>
      <c r="H459" s="51">
        <f>E459+F459+G459</f>
        <v>0</v>
      </c>
      <c r="I459" s="50"/>
      <c r="J459" s="7"/>
      <c r="K459" s="51">
        <f>H459+I459+J459</f>
        <v>0</v>
      </c>
      <c r="L459" s="50"/>
      <c r="M459" s="7"/>
      <c r="N459" s="51">
        <f>K459+L459+M459</f>
        <v>0</v>
      </c>
      <c r="O459" s="139"/>
      <c r="P459" s="137">
        <f>N459+O459</f>
        <v>0</v>
      </c>
    </row>
    <row r="460" spans="1:16" ht="12.75">
      <c r="A460" s="75" t="s">
        <v>72</v>
      </c>
      <c r="B460" s="54">
        <v>56449.1</v>
      </c>
      <c r="C460" s="10"/>
      <c r="D460" s="10"/>
      <c r="E460" s="55">
        <f>B460+C460+D460</f>
        <v>56449.1</v>
      </c>
      <c r="F460" s="54"/>
      <c r="G460" s="10"/>
      <c r="H460" s="55">
        <f>E460+F460+G460</f>
        <v>56449.1</v>
      </c>
      <c r="I460" s="54"/>
      <c r="J460" s="10"/>
      <c r="K460" s="55">
        <f>H460+I460+J460</f>
        <v>56449.1</v>
      </c>
      <c r="L460" s="54"/>
      <c r="M460" s="10"/>
      <c r="N460" s="55">
        <f>K460+L460+M460</f>
        <v>56449.1</v>
      </c>
      <c r="O460" s="152"/>
      <c r="P460" s="153">
        <f>N460+O460</f>
        <v>56449.1</v>
      </c>
    </row>
    <row r="461" spans="1:16" ht="12.75">
      <c r="A461" s="69" t="s">
        <v>335</v>
      </c>
      <c r="B461" s="48">
        <f>B462+B471</f>
        <v>44644.399999999994</v>
      </c>
      <c r="C461" s="6">
        <f>C462+C471</f>
        <v>-3000</v>
      </c>
      <c r="D461" s="6"/>
      <c r="E461" s="49">
        <f>E462+E471</f>
        <v>41644.399999999994</v>
      </c>
      <c r="F461" s="156"/>
      <c r="G461" s="7"/>
      <c r="H461" s="51"/>
      <c r="I461" s="50"/>
      <c r="J461" s="7"/>
      <c r="K461" s="51"/>
      <c r="L461" s="50"/>
      <c r="M461" s="7"/>
      <c r="N461" s="51"/>
      <c r="O461" s="139"/>
      <c r="P461" s="137"/>
    </row>
    <row r="462" spans="1:16" ht="12.75">
      <c r="A462" s="78" t="s">
        <v>69</v>
      </c>
      <c r="B462" s="58">
        <f>B464+B463</f>
        <v>37644.399999999994</v>
      </c>
      <c r="C462" s="12">
        <f>C464+C463</f>
        <v>-3000</v>
      </c>
      <c r="D462" s="12"/>
      <c r="E462" s="59">
        <f>E464+E463</f>
        <v>34644.399999999994</v>
      </c>
      <c r="F462" s="156"/>
      <c r="G462" s="7"/>
      <c r="H462" s="51"/>
      <c r="I462" s="50"/>
      <c r="J462" s="7"/>
      <c r="K462" s="51"/>
      <c r="L462" s="50"/>
      <c r="M462" s="7"/>
      <c r="N462" s="51"/>
      <c r="O462" s="139"/>
      <c r="P462" s="137"/>
    </row>
    <row r="463" spans="1:16" ht="12.75">
      <c r="A463" s="72" t="s">
        <v>120</v>
      </c>
      <c r="B463" s="67">
        <v>8000</v>
      </c>
      <c r="C463" s="7"/>
      <c r="D463" s="7"/>
      <c r="E463" s="51">
        <f aca="true" t="shared" si="113" ref="E463:E470">B463+C463+D463</f>
        <v>8000</v>
      </c>
      <c r="F463" s="50"/>
      <c r="G463" s="7"/>
      <c r="H463" s="51">
        <f>E463+F463+G463</f>
        <v>8000</v>
      </c>
      <c r="I463" s="50"/>
      <c r="J463" s="7"/>
      <c r="K463" s="51">
        <f>H463+I463+J463</f>
        <v>8000</v>
      </c>
      <c r="L463" s="50"/>
      <c r="M463" s="7"/>
      <c r="N463" s="51">
        <f>K463+L463+M463</f>
        <v>8000</v>
      </c>
      <c r="O463" s="139"/>
      <c r="P463" s="137">
        <f>N463+O463</f>
        <v>8000</v>
      </c>
    </row>
    <row r="464" spans="1:16" ht="12.75">
      <c r="A464" s="72" t="s">
        <v>92</v>
      </c>
      <c r="B464" s="67">
        <f>SUM(B465:B470)</f>
        <v>29644.399999999998</v>
      </c>
      <c r="C464" s="7">
        <f>SUM(C465:C470)</f>
        <v>-3000</v>
      </c>
      <c r="D464" s="7"/>
      <c r="E464" s="51">
        <f t="shared" si="113"/>
        <v>26644.399999999998</v>
      </c>
      <c r="F464" s="156"/>
      <c r="G464" s="7"/>
      <c r="H464" s="51"/>
      <c r="I464" s="50"/>
      <c r="J464" s="7"/>
      <c r="K464" s="51"/>
      <c r="L464" s="50"/>
      <c r="M464" s="7"/>
      <c r="N464" s="51"/>
      <c r="O464" s="139"/>
      <c r="P464" s="137"/>
    </row>
    <row r="465" spans="1:16" ht="12.75">
      <c r="A465" s="72" t="s">
        <v>210</v>
      </c>
      <c r="B465" s="50">
        <v>5248.6</v>
      </c>
      <c r="C465" s="7"/>
      <c r="D465" s="7"/>
      <c r="E465" s="51">
        <f t="shared" si="113"/>
        <v>5248.6</v>
      </c>
      <c r="F465" s="156"/>
      <c r="G465" s="7"/>
      <c r="H465" s="51"/>
      <c r="I465" s="50"/>
      <c r="J465" s="7"/>
      <c r="K465" s="51"/>
      <c r="L465" s="50"/>
      <c r="M465" s="7"/>
      <c r="N465" s="51"/>
      <c r="O465" s="139"/>
      <c r="P465" s="137"/>
    </row>
    <row r="466" spans="1:16" ht="12.75">
      <c r="A466" s="72" t="s">
        <v>121</v>
      </c>
      <c r="B466" s="50">
        <v>4496.2</v>
      </c>
      <c r="C466" s="7"/>
      <c r="D466" s="7"/>
      <c r="E466" s="51">
        <f t="shared" si="113"/>
        <v>4496.2</v>
      </c>
      <c r="F466" s="156"/>
      <c r="G466" s="7"/>
      <c r="H466" s="51"/>
      <c r="I466" s="50"/>
      <c r="J466" s="7"/>
      <c r="K466" s="51"/>
      <c r="L466" s="50"/>
      <c r="M466" s="7"/>
      <c r="N466" s="51"/>
      <c r="O466" s="139"/>
      <c r="P466" s="137"/>
    </row>
    <row r="467" spans="1:16" ht="12.75">
      <c r="A467" s="72" t="s">
        <v>122</v>
      </c>
      <c r="B467" s="50">
        <v>2604</v>
      </c>
      <c r="C467" s="9"/>
      <c r="D467" s="7"/>
      <c r="E467" s="51">
        <f t="shared" si="113"/>
        <v>2604</v>
      </c>
      <c r="F467" s="156"/>
      <c r="G467" s="7"/>
      <c r="H467" s="51"/>
      <c r="I467" s="50"/>
      <c r="J467" s="7"/>
      <c r="K467" s="51"/>
      <c r="L467" s="50"/>
      <c r="M467" s="7"/>
      <c r="N467" s="51"/>
      <c r="O467" s="139"/>
      <c r="P467" s="137"/>
    </row>
    <row r="468" spans="1:16" ht="12.75">
      <c r="A468" s="72" t="s">
        <v>123</v>
      </c>
      <c r="B468" s="50">
        <v>1395.9</v>
      </c>
      <c r="C468" s="7"/>
      <c r="D468" s="7"/>
      <c r="E468" s="51">
        <f t="shared" si="113"/>
        <v>1395.9</v>
      </c>
      <c r="F468" s="156"/>
      <c r="G468" s="7"/>
      <c r="H468" s="51"/>
      <c r="I468" s="50"/>
      <c r="J468" s="7"/>
      <c r="K468" s="51"/>
      <c r="L468" s="50"/>
      <c r="M468" s="7"/>
      <c r="N468" s="51"/>
      <c r="O468" s="139"/>
      <c r="P468" s="137"/>
    </row>
    <row r="469" spans="1:16" ht="12.75">
      <c r="A469" s="72" t="s">
        <v>124</v>
      </c>
      <c r="B469" s="50">
        <v>9380</v>
      </c>
      <c r="C469" s="7"/>
      <c r="D469" s="7"/>
      <c r="E469" s="51">
        <f t="shared" si="113"/>
        <v>9380</v>
      </c>
      <c r="F469" s="156"/>
      <c r="G469" s="7"/>
      <c r="H469" s="51"/>
      <c r="I469" s="50"/>
      <c r="J469" s="7"/>
      <c r="K469" s="51"/>
      <c r="L469" s="50"/>
      <c r="M469" s="7"/>
      <c r="N469" s="51"/>
      <c r="O469" s="139"/>
      <c r="P469" s="137"/>
    </row>
    <row r="470" spans="1:16" ht="12.75">
      <c r="A470" s="72" t="s">
        <v>125</v>
      </c>
      <c r="B470" s="50">
        <v>6519.7</v>
      </c>
      <c r="C470" s="7">
        <v>-3000</v>
      </c>
      <c r="D470" s="7"/>
      <c r="E470" s="51">
        <f t="shared" si="113"/>
        <v>3519.7</v>
      </c>
      <c r="F470" s="156"/>
      <c r="G470" s="7"/>
      <c r="H470" s="51"/>
      <c r="I470" s="50"/>
      <c r="J470" s="7"/>
      <c r="K470" s="51"/>
      <c r="L470" s="50"/>
      <c r="M470" s="7"/>
      <c r="N470" s="51"/>
      <c r="O470" s="139"/>
      <c r="P470" s="137"/>
    </row>
    <row r="471" spans="1:16" ht="12.75">
      <c r="A471" s="78" t="s">
        <v>75</v>
      </c>
      <c r="B471" s="58">
        <f>SUM(B473:B473)</f>
        <v>7000</v>
      </c>
      <c r="C471" s="12">
        <f>SUM(C473:C473)</f>
        <v>0</v>
      </c>
      <c r="D471" s="12"/>
      <c r="E471" s="59">
        <f>SUM(E473:E473)</f>
        <v>7000</v>
      </c>
      <c r="F471" s="156"/>
      <c r="G471" s="7"/>
      <c r="H471" s="51"/>
      <c r="I471" s="50"/>
      <c r="J471" s="7"/>
      <c r="K471" s="51"/>
      <c r="L471" s="50"/>
      <c r="M471" s="7"/>
      <c r="N471" s="51"/>
      <c r="O471" s="139"/>
      <c r="P471" s="137"/>
    </row>
    <row r="472" spans="1:16" ht="12.75">
      <c r="A472" s="74" t="s">
        <v>38</v>
      </c>
      <c r="B472" s="50"/>
      <c r="C472" s="7"/>
      <c r="D472" s="7"/>
      <c r="E472" s="51"/>
      <c r="F472" s="156"/>
      <c r="G472" s="7"/>
      <c r="H472" s="51"/>
      <c r="I472" s="50"/>
      <c r="J472" s="7"/>
      <c r="K472" s="51"/>
      <c r="L472" s="50"/>
      <c r="M472" s="7"/>
      <c r="N472" s="51"/>
      <c r="O472" s="139"/>
      <c r="P472" s="137"/>
    </row>
    <row r="473" spans="1:16" ht="12.75">
      <c r="A473" s="75" t="s">
        <v>120</v>
      </c>
      <c r="B473" s="132">
        <v>7000</v>
      </c>
      <c r="C473" s="10"/>
      <c r="D473" s="10"/>
      <c r="E473" s="55">
        <f>B473+C473+D473</f>
        <v>7000</v>
      </c>
      <c r="F473" s="156"/>
      <c r="G473" s="7"/>
      <c r="H473" s="51"/>
      <c r="I473" s="50"/>
      <c r="J473" s="7"/>
      <c r="K473" s="51"/>
      <c r="L473" s="50"/>
      <c r="M473" s="7"/>
      <c r="N473" s="51"/>
      <c r="O473" s="139"/>
      <c r="P473" s="137"/>
    </row>
    <row r="474" spans="1:16" ht="12.75">
      <c r="A474" s="69" t="s">
        <v>224</v>
      </c>
      <c r="B474" s="48">
        <f aca="true" t="shared" si="114" ref="B474:P474">B475</f>
        <v>3000</v>
      </c>
      <c r="C474" s="6">
        <f t="shared" si="114"/>
        <v>0</v>
      </c>
      <c r="D474" s="6"/>
      <c r="E474" s="49">
        <f t="shared" si="114"/>
        <v>3000</v>
      </c>
      <c r="F474" s="110"/>
      <c r="G474" s="6"/>
      <c r="H474" s="49">
        <f t="shared" si="114"/>
        <v>3000</v>
      </c>
      <c r="I474" s="48"/>
      <c r="J474" s="6"/>
      <c r="K474" s="49">
        <f t="shared" si="114"/>
        <v>3000</v>
      </c>
      <c r="L474" s="48"/>
      <c r="M474" s="6"/>
      <c r="N474" s="49">
        <f t="shared" si="114"/>
        <v>3000</v>
      </c>
      <c r="O474" s="140"/>
      <c r="P474" s="116">
        <f t="shared" si="114"/>
        <v>3000</v>
      </c>
    </row>
    <row r="475" spans="1:16" ht="12.75">
      <c r="A475" s="78" t="s">
        <v>69</v>
      </c>
      <c r="B475" s="58">
        <f aca="true" t="shared" si="115" ref="B475:N475">B477</f>
        <v>3000</v>
      </c>
      <c r="C475" s="12">
        <f t="shared" si="115"/>
        <v>0</v>
      </c>
      <c r="D475" s="12"/>
      <c r="E475" s="59">
        <f t="shared" si="115"/>
        <v>3000</v>
      </c>
      <c r="F475" s="111"/>
      <c r="G475" s="12"/>
      <c r="H475" s="59">
        <f t="shared" si="115"/>
        <v>3000</v>
      </c>
      <c r="I475" s="58"/>
      <c r="J475" s="12"/>
      <c r="K475" s="59">
        <f t="shared" si="115"/>
        <v>3000</v>
      </c>
      <c r="L475" s="58"/>
      <c r="M475" s="12"/>
      <c r="N475" s="59">
        <f t="shared" si="115"/>
        <v>3000</v>
      </c>
      <c r="O475" s="144"/>
      <c r="P475" s="117">
        <f>P477</f>
        <v>3000</v>
      </c>
    </row>
    <row r="476" spans="1:16" ht="12.75">
      <c r="A476" s="74" t="s">
        <v>38</v>
      </c>
      <c r="B476" s="50"/>
      <c r="C476" s="7"/>
      <c r="D476" s="7"/>
      <c r="E476" s="51"/>
      <c r="F476" s="50"/>
      <c r="G476" s="7"/>
      <c r="H476" s="51"/>
      <c r="I476" s="50"/>
      <c r="J476" s="7"/>
      <c r="K476" s="51"/>
      <c r="L476" s="50"/>
      <c r="M476" s="7"/>
      <c r="N476" s="51"/>
      <c r="O476" s="139"/>
      <c r="P476" s="137"/>
    </row>
    <row r="477" spans="1:16" ht="12.75">
      <c r="A477" s="75" t="s">
        <v>72</v>
      </c>
      <c r="B477" s="54">
        <v>3000</v>
      </c>
      <c r="C477" s="10"/>
      <c r="D477" s="10"/>
      <c r="E477" s="55">
        <f>B477+C477+D477</f>
        <v>3000</v>
      </c>
      <c r="F477" s="54"/>
      <c r="G477" s="10"/>
      <c r="H477" s="55">
        <f>E477+F477+G477</f>
        <v>3000</v>
      </c>
      <c r="I477" s="54"/>
      <c r="J477" s="10"/>
      <c r="K477" s="55">
        <f>H477+I477+J477</f>
        <v>3000</v>
      </c>
      <c r="L477" s="54"/>
      <c r="M477" s="10"/>
      <c r="N477" s="55">
        <f>K477+L477+M477</f>
        <v>3000</v>
      </c>
      <c r="O477" s="152"/>
      <c r="P477" s="153">
        <f>N477+O477</f>
        <v>3000</v>
      </c>
    </row>
    <row r="478" spans="1:16" ht="12.75">
      <c r="A478" s="69" t="s">
        <v>164</v>
      </c>
      <c r="B478" s="48">
        <f>B480+B481</f>
        <v>161000</v>
      </c>
      <c r="C478" s="106">
        <f>C480+C481</f>
        <v>-4000</v>
      </c>
      <c r="D478" s="6"/>
      <c r="E478" s="107">
        <f>E480+E481</f>
        <v>157000</v>
      </c>
      <c r="F478" s="48"/>
      <c r="G478" s="6"/>
      <c r="H478" s="49">
        <f>H480+H481</f>
        <v>157000</v>
      </c>
      <c r="I478" s="48"/>
      <c r="J478" s="6"/>
      <c r="K478" s="49">
        <f>K480+K481</f>
        <v>157000</v>
      </c>
      <c r="L478" s="48"/>
      <c r="M478" s="6"/>
      <c r="N478" s="49">
        <f>N480+N481</f>
        <v>156939.4</v>
      </c>
      <c r="O478" s="140"/>
      <c r="P478" s="116">
        <f>P480+P481</f>
        <v>156939.4</v>
      </c>
    </row>
    <row r="479" spans="1:16" ht="12.75">
      <c r="A479" s="71" t="s">
        <v>38</v>
      </c>
      <c r="B479" s="48"/>
      <c r="C479" s="6"/>
      <c r="D479" s="6"/>
      <c r="E479" s="49"/>
      <c r="F479" s="48"/>
      <c r="G479" s="6"/>
      <c r="H479" s="49"/>
      <c r="I479" s="48"/>
      <c r="J479" s="6"/>
      <c r="K479" s="49"/>
      <c r="L479" s="48"/>
      <c r="M479" s="6"/>
      <c r="N479" s="49"/>
      <c r="O479" s="140"/>
      <c r="P479" s="116"/>
    </row>
    <row r="480" spans="1:16" ht="12.75">
      <c r="A480" s="69" t="s">
        <v>69</v>
      </c>
      <c r="B480" s="48">
        <f>B497+B509+B511+B516+B521+B512+B502+B523+B504+B526</f>
        <v>20450</v>
      </c>
      <c r="C480" s="8">
        <f>C497+C509+C511+C516+C521+C512+C502+C523+C504+C526</f>
        <v>-2000</v>
      </c>
      <c r="D480" s="8"/>
      <c r="E480" s="53">
        <f>E497+E509+E511+E516+E521+E512+E502+E523+E504+E526</f>
        <v>18450</v>
      </c>
      <c r="F480" s="105"/>
      <c r="G480" s="110"/>
      <c r="H480" s="49">
        <f>H497+H509+H511+H516+H521+H512+H502+H523+H504</f>
        <v>18450</v>
      </c>
      <c r="I480" s="48"/>
      <c r="J480" s="6"/>
      <c r="K480" s="49">
        <f>K497+K509+K511+K516+K521+K512+K502+K523+K504</f>
        <v>18450</v>
      </c>
      <c r="L480" s="48"/>
      <c r="M480" s="6"/>
      <c r="N480" s="49">
        <f>N495+N497+N504+N516+N521+N512+N502+N509+N511+N523</f>
        <v>18450</v>
      </c>
      <c r="O480" s="140"/>
      <c r="P480" s="116">
        <f>P495+P497+P504+P516+P521+P512+P502+P509+P511+P523</f>
        <v>18450</v>
      </c>
    </row>
    <row r="481" spans="1:16" ht="12.75">
      <c r="A481" s="69" t="s">
        <v>75</v>
      </c>
      <c r="B481" s="48">
        <f>B484+B485+B487+B488+B490+B492+B493+B494+B498+B499+B501+B503+B505+B507+B508+B510+B513+B515+B517+B518+B520+B522+B524+B528+B527</f>
        <v>140550</v>
      </c>
      <c r="C481" s="8">
        <f>C484+C485+C487+C488+C490+C492+C493+C494+C498+C499+C501+C503+C505+C507+C508+C510+C513+C515+C517+C518+C520+C522+C524+C528+C527</f>
        <v>-2000</v>
      </c>
      <c r="D481" s="8">
        <f>D484+D485+D487+D488+D490+D492+D493+D494+D498+D499+D501+D503+D505+D507+D508+D510+D513+D515+D517+D518+D520+D522+D524+D528</f>
        <v>0</v>
      </c>
      <c r="E481" s="53">
        <f>E484+E485+E487+E488+E490+E492+E493+E494+E498+E499+E501+E503+E505+E507+E508+E510+E513+E515+E517+E518+E520+E522+E524+E528+E527</f>
        <v>138550</v>
      </c>
      <c r="F481" s="105"/>
      <c r="G481" s="6"/>
      <c r="H481" s="49">
        <f aca="true" t="shared" si="116" ref="H481:N481">H484+H485+H487+H488+H492+H493+H494+H498+H499+H501+H503+H505+H507+H508+H510+H513+H515+H517+H518+H520+H522+H524+H528</f>
        <v>138550</v>
      </c>
      <c r="I481" s="48"/>
      <c r="J481" s="6"/>
      <c r="K481" s="49">
        <f t="shared" si="116"/>
        <v>138550</v>
      </c>
      <c r="L481" s="48"/>
      <c r="M481" s="6"/>
      <c r="N481" s="49">
        <f t="shared" si="116"/>
        <v>138489.4</v>
      </c>
      <c r="O481" s="140"/>
      <c r="P481" s="116">
        <f>P484+P485+P487+P488+P492+P493+P494+P498+P499+P501+P503+P505+P507+P508+P510+P513+P515+P517+P518+P520+P522+P524+P528</f>
        <v>138489.4</v>
      </c>
    </row>
    <row r="482" spans="1:16" ht="12.75">
      <c r="A482" s="70" t="s">
        <v>165</v>
      </c>
      <c r="B482" s="48"/>
      <c r="C482" s="6"/>
      <c r="D482" s="6"/>
      <c r="E482" s="49"/>
      <c r="F482" s="48"/>
      <c r="G482" s="6"/>
      <c r="H482" s="49"/>
      <c r="I482" s="48"/>
      <c r="J482" s="6"/>
      <c r="K482" s="49"/>
      <c r="L482" s="48"/>
      <c r="M482" s="6"/>
      <c r="N482" s="49"/>
      <c r="O482" s="139"/>
      <c r="P482" s="137"/>
    </row>
    <row r="483" spans="1:16" ht="12.75">
      <c r="A483" s="71" t="s">
        <v>166</v>
      </c>
      <c r="B483" s="50">
        <f>B484+B485</f>
        <v>1000</v>
      </c>
      <c r="C483" s="7">
        <f>C484+C485</f>
        <v>0</v>
      </c>
      <c r="D483" s="7"/>
      <c r="E483" s="51">
        <f>E484+E485</f>
        <v>1000</v>
      </c>
      <c r="F483" s="50"/>
      <c r="G483" s="7"/>
      <c r="H483" s="51">
        <f>H484+H485</f>
        <v>1000</v>
      </c>
      <c r="I483" s="50"/>
      <c r="J483" s="7"/>
      <c r="K483" s="51">
        <f>K484+K485</f>
        <v>1000</v>
      </c>
      <c r="L483" s="50"/>
      <c r="M483" s="7"/>
      <c r="N483" s="51">
        <f>N484+N485</f>
        <v>1000</v>
      </c>
      <c r="O483" s="141"/>
      <c r="P483" s="125">
        <f>P484+P485</f>
        <v>1000</v>
      </c>
    </row>
    <row r="484" spans="1:16" ht="12.75">
      <c r="A484" s="71" t="s">
        <v>167</v>
      </c>
      <c r="B484" s="50"/>
      <c r="C484" s="7"/>
      <c r="D484" s="6"/>
      <c r="E484" s="51">
        <f aca="true" t="shared" si="117" ref="E484:E528">B484+C484+D484</f>
        <v>0</v>
      </c>
      <c r="F484" s="50"/>
      <c r="G484" s="6"/>
      <c r="H484" s="51">
        <f>E484+F484+G484</f>
        <v>0</v>
      </c>
      <c r="I484" s="50"/>
      <c r="J484" s="6"/>
      <c r="K484" s="51">
        <f>H484+I484+J484</f>
        <v>0</v>
      </c>
      <c r="L484" s="50"/>
      <c r="M484" s="6"/>
      <c r="N484" s="51">
        <f>K484+L484+M484</f>
        <v>0</v>
      </c>
      <c r="O484" s="139"/>
      <c r="P484" s="137">
        <f>N484+O484</f>
        <v>0</v>
      </c>
    </row>
    <row r="485" spans="1:16" ht="12.75">
      <c r="A485" s="71" t="s">
        <v>168</v>
      </c>
      <c r="B485" s="50">
        <v>1000</v>
      </c>
      <c r="C485" s="7"/>
      <c r="D485" s="7"/>
      <c r="E485" s="51">
        <f t="shared" si="117"/>
        <v>1000</v>
      </c>
      <c r="F485" s="50"/>
      <c r="G485" s="6"/>
      <c r="H485" s="51">
        <f>E485+F485+G485</f>
        <v>1000</v>
      </c>
      <c r="I485" s="50"/>
      <c r="J485" s="6"/>
      <c r="K485" s="51">
        <f>H485+I485+J485</f>
        <v>1000</v>
      </c>
      <c r="L485" s="50"/>
      <c r="M485" s="6"/>
      <c r="N485" s="51">
        <f>K485+L485+M485</f>
        <v>1000</v>
      </c>
      <c r="O485" s="139"/>
      <c r="P485" s="137">
        <f>N485+O485</f>
        <v>1000</v>
      </c>
    </row>
    <row r="486" spans="1:16" ht="12.75">
      <c r="A486" s="71" t="s">
        <v>169</v>
      </c>
      <c r="B486" s="50">
        <f>B487+B488</f>
        <v>2260</v>
      </c>
      <c r="C486" s="7">
        <f>C487+C488</f>
        <v>0</v>
      </c>
      <c r="D486" s="7"/>
      <c r="E486" s="51">
        <f>E487+E488</f>
        <v>2260</v>
      </c>
      <c r="F486" s="50"/>
      <c r="G486" s="7"/>
      <c r="H486" s="51">
        <f>H487+H488</f>
        <v>2260</v>
      </c>
      <c r="I486" s="50"/>
      <c r="J486" s="7"/>
      <c r="K486" s="51">
        <f>K487+K488</f>
        <v>2260</v>
      </c>
      <c r="L486" s="50"/>
      <c r="M486" s="7"/>
      <c r="N486" s="51">
        <f>N487+N488</f>
        <v>2260</v>
      </c>
      <c r="O486" s="141"/>
      <c r="P486" s="125">
        <f>P487+P488</f>
        <v>2260</v>
      </c>
    </row>
    <row r="487" spans="1:16" ht="12.75">
      <c r="A487" s="71" t="s">
        <v>167</v>
      </c>
      <c r="B487" s="50">
        <v>2260</v>
      </c>
      <c r="C487" s="7"/>
      <c r="D487" s="7"/>
      <c r="E487" s="51">
        <f t="shared" si="117"/>
        <v>2260</v>
      </c>
      <c r="F487" s="50"/>
      <c r="G487" s="6"/>
      <c r="H487" s="51">
        <f>E487+F487+G487</f>
        <v>2260</v>
      </c>
      <c r="I487" s="50"/>
      <c r="J487" s="6"/>
      <c r="K487" s="51">
        <f>H487+I487+J487</f>
        <v>2260</v>
      </c>
      <c r="L487" s="50"/>
      <c r="M487" s="6"/>
      <c r="N487" s="51">
        <f>K487+L487+M487</f>
        <v>2260</v>
      </c>
      <c r="O487" s="139"/>
      <c r="P487" s="137">
        <f>N487+O487</f>
        <v>2260</v>
      </c>
    </row>
    <row r="488" spans="1:16" ht="12.75" hidden="1">
      <c r="A488" s="71" t="s">
        <v>168</v>
      </c>
      <c r="B488" s="50"/>
      <c r="C488" s="7"/>
      <c r="D488" s="7"/>
      <c r="E488" s="51">
        <f t="shared" si="117"/>
        <v>0</v>
      </c>
      <c r="F488" s="50"/>
      <c r="G488" s="6"/>
      <c r="H488" s="51">
        <f>E488+F488+G488</f>
        <v>0</v>
      </c>
      <c r="I488" s="50"/>
      <c r="J488" s="6"/>
      <c r="K488" s="51">
        <f>H488+I488+J488</f>
        <v>0</v>
      </c>
      <c r="L488" s="50"/>
      <c r="M488" s="6"/>
      <c r="N488" s="51">
        <f>K488+L488+M488</f>
        <v>0</v>
      </c>
      <c r="O488" s="139"/>
      <c r="P488" s="137">
        <f>N488+O488</f>
        <v>0</v>
      </c>
    </row>
    <row r="489" spans="1:16" ht="12.75" hidden="1">
      <c r="A489" s="72" t="s">
        <v>301</v>
      </c>
      <c r="B489" s="50">
        <f>B490</f>
        <v>0</v>
      </c>
      <c r="C489" s="7">
        <f>C490</f>
        <v>0</v>
      </c>
      <c r="D489" s="7">
        <f>D490</f>
        <v>0</v>
      </c>
      <c r="E489" s="51">
        <f>E490</f>
        <v>0</v>
      </c>
      <c r="F489" s="50"/>
      <c r="G489" s="6"/>
      <c r="H489" s="51"/>
      <c r="I489" s="50"/>
      <c r="J489" s="6"/>
      <c r="K489" s="51"/>
      <c r="L489" s="50"/>
      <c r="M489" s="6"/>
      <c r="N489" s="51"/>
      <c r="O489" s="139"/>
      <c r="P489" s="137"/>
    </row>
    <row r="490" spans="1:16" ht="12.75" hidden="1">
      <c r="A490" s="72" t="s">
        <v>302</v>
      </c>
      <c r="B490" s="50"/>
      <c r="C490" s="7"/>
      <c r="D490" s="7"/>
      <c r="E490" s="51">
        <f t="shared" si="117"/>
        <v>0</v>
      </c>
      <c r="F490" s="50"/>
      <c r="G490" s="6"/>
      <c r="H490" s="51"/>
      <c r="I490" s="50"/>
      <c r="J490" s="6"/>
      <c r="K490" s="51"/>
      <c r="L490" s="50"/>
      <c r="M490" s="6"/>
      <c r="N490" s="51"/>
      <c r="O490" s="139"/>
      <c r="P490" s="137"/>
    </row>
    <row r="491" spans="1:16" ht="12.75">
      <c r="A491" s="71" t="s">
        <v>170</v>
      </c>
      <c r="B491" s="50">
        <f>SUM(B492:B494)</f>
        <v>40000</v>
      </c>
      <c r="C491" s="7">
        <f>SUM(C492:C494)</f>
        <v>0</v>
      </c>
      <c r="D491" s="7"/>
      <c r="E491" s="51">
        <f>SUM(E492:E494)</f>
        <v>40000</v>
      </c>
      <c r="F491" s="50"/>
      <c r="G491" s="7"/>
      <c r="H491" s="51">
        <f>SUM(H492:H495)</f>
        <v>40000</v>
      </c>
      <c r="I491" s="50"/>
      <c r="J491" s="7"/>
      <c r="K491" s="51">
        <f>SUM(K492:K494)</f>
        <v>40000</v>
      </c>
      <c r="L491" s="50"/>
      <c r="M491" s="7"/>
      <c r="N491" s="51">
        <f>SUM(N492:N494)</f>
        <v>40000</v>
      </c>
      <c r="O491" s="141"/>
      <c r="P491" s="125">
        <f>SUM(P492:P494)</f>
        <v>40000</v>
      </c>
    </row>
    <row r="492" spans="1:16" ht="12.75">
      <c r="A492" s="71" t="s">
        <v>171</v>
      </c>
      <c r="B492" s="50">
        <v>15000</v>
      </c>
      <c r="C492" s="7"/>
      <c r="D492" s="7"/>
      <c r="E492" s="51">
        <f t="shared" si="117"/>
        <v>15000</v>
      </c>
      <c r="F492" s="50"/>
      <c r="G492" s="7"/>
      <c r="H492" s="51">
        <f>E492+F492+G492</f>
        <v>15000</v>
      </c>
      <c r="I492" s="50"/>
      <c r="J492" s="7"/>
      <c r="K492" s="51">
        <f>H492+I492+J492</f>
        <v>15000</v>
      </c>
      <c r="L492" s="50"/>
      <c r="M492" s="7"/>
      <c r="N492" s="51">
        <f>K492+L492+M492</f>
        <v>15000</v>
      </c>
      <c r="O492" s="139"/>
      <c r="P492" s="137">
        <f>N492+O492</f>
        <v>15000</v>
      </c>
    </row>
    <row r="493" spans="1:16" ht="12.75">
      <c r="A493" s="71" t="s">
        <v>172</v>
      </c>
      <c r="B493" s="50">
        <v>21000</v>
      </c>
      <c r="C493" s="9"/>
      <c r="D493" s="7"/>
      <c r="E493" s="51">
        <f t="shared" si="117"/>
        <v>21000</v>
      </c>
      <c r="F493" s="50"/>
      <c r="G493" s="7"/>
      <c r="H493" s="51">
        <f>E493+F493+G493</f>
        <v>21000</v>
      </c>
      <c r="I493" s="50"/>
      <c r="J493" s="7"/>
      <c r="K493" s="51">
        <f>H493+I493+J493</f>
        <v>21000</v>
      </c>
      <c r="L493" s="50"/>
      <c r="M493" s="7"/>
      <c r="N493" s="51">
        <f>K493+L493+M493</f>
        <v>21000</v>
      </c>
      <c r="O493" s="139"/>
      <c r="P493" s="137">
        <f>N493+O493</f>
        <v>21000</v>
      </c>
    </row>
    <row r="494" spans="1:16" ht="12.75">
      <c r="A494" s="71" t="s">
        <v>168</v>
      </c>
      <c r="B494" s="50">
        <v>4000</v>
      </c>
      <c r="C494" s="7"/>
      <c r="D494" s="7"/>
      <c r="E494" s="51">
        <f t="shared" si="117"/>
        <v>4000</v>
      </c>
      <c r="F494" s="50"/>
      <c r="G494" s="7"/>
      <c r="H494" s="51">
        <f>E494+F494+G494</f>
        <v>4000</v>
      </c>
      <c r="I494" s="50"/>
      <c r="J494" s="7"/>
      <c r="K494" s="51">
        <f>H494+I494+J494</f>
        <v>4000</v>
      </c>
      <c r="L494" s="50"/>
      <c r="M494" s="7"/>
      <c r="N494" s="51">
        <f>K494+L494+M494</f>
        <v>4000</v>
      </c>
      <c r="O494" s="139"/>
      <c r="P494" s="137">
        <f>N494+O494</f>
        <v>4000</v>
      </c>
    </row>
    <row r="495" spans="1:16" ht="12.75" hidden="1">
      <c r="A495" s="72" t="s">
        <v>201</v>
      </c>
      <c r="B495" s="50"/>
      <c r="C495" s="7"/>
      <c r="D495" s="7"/>
      <c r="E495" s="51">
        <f t="shared" si="117"/>
        <v>0</v>
      </c>
      <c r="F495" s="50"/>
      <c r="G495" s="7"/>
      <c r="H495" s="51">
        <f>E495+F495+G495</f>
        <v>0</v>
      </c>
      <c r="I495" s="50"/>
      <c r="J495" s="7"/>
      <c r="K495" s="51">
        <f>H495+I495+J495</f>
        <v>0</v>
      </c>
      <c r="L495" s="50"/>
      <c r="M495" s="7"/>
      <c r="N495" s="51">
        <f>K495+L495+M495</f>
        <v>0</v>
      </c>
      <c r="O495" s="139"/>
      <c r="P495" s="137">
        <f>N495+O495</f>
        <v>0</v>
      </c>
    </row>
    <row r="496" spans="1:16" ht="12.75">
      <c r="A496" s="71" t="s">
        <v>173</v>
      </c>
      <c r="B496" s="50">
        <f aca="true" t="shared" si="118" ref="B496:P496">B497+B498+B499</f>
        <v>1000</v>
      </c>
      <c r="C496" s="7">
        <f t="shared" si="118"/>
        <v>0</v>
      </c>
      <c r="D496" s="7"/>
      <c r="E496" s="51">
        <f t="shared" si="118"/>
        <v>1000</v>
      </c>
      <c r="F496" s="62"/>
      <c r="G496" s="7"/>
      <c r="H496" s="51">
        <f t="shared" si="118"/>
        <v>1000</v>
      </c>
      <c r="I496" s="50"/>
      <c r="J496" s="7"/>
      <c r="K496" s="51">
        <f t="shared" si="118"/>
        <v>1000</v>
      </c>
      <c r="L496" s="50"/>
      <c r="M496" s="7"/>
      <c r="N496" s="51">
        <f t="shared" si="118"/>
        <v>1000</v>
      </c>
      <c r="O496" s="141"/>
      <c r="P496" s="125">
        <f t="shared" si="118"/>
        <v>1000</v>
      </c>
    </row>
    <row r="497" spans="1:16" ht="12.75">
      <c r="A497" s="71" t="s">
        <v>174</v>
      </c>
      <c r="B497" s="50">
        <v>1000</v>
      </c>
      <c r="C497" s="7"/>
      <c r="D497" s="7"/>
      <c r="E497" s="51">
        <f t="shared" si="117"/>
        <v>1000</v>
      </c>
      <c r="F497" s="50"/>
      <c r="G497" s="7"/>
      <c r="H497" s="51">
        <f>E497+F497+G497</f>
        <v>1000</v>
      </c>
      <c r="I497" s="50"/>
      <c r="J497" s="7"/>
      <c r="K497" s="51">
        <f>H497+I497+J497</f>
        <v>1000</v>
      </c>
      <c r="L497" s="50"/>
      <c r="M497" s="7"/>
      <c r="N497" s="51">
        <f>K497+L497+M497</f>
        <v>1000</v>
      </c>
      <c r="O497" s="139"/>
      <c r="P497" s="137">
        <f>N497+O497</f>
        <v>1000</v>
      </c>
    </row>
    <row r="498" spans="1:16" ht="12.75" hidden="1">
      <c r="A498" s="71" t="s">
        <v>172</v>
      </c>
      <c r="B498" s="50"/>
      <c r="C498" s="7"/>
      <c r="D498" s="7"/>
      <c r="E498" s="51">
        <f t="shared" si="117"/>
        <v>0</v>
      </c>
      <c r="F498" s="50"/>
      <c r="G498" s="7"/>
      <c r="H498" s="51">
        <f>E498+F498+G498</f>
        <v>0</v>
      </c>
      <c r="I498" s="50"/>
      <c r="J498" s="7"/>
      <c r="K498" s="51">
        <f>H498+I498+J498</f>
        <v>0</v>
      </c>
      <c r="L498" s="50"/>
      <c r="M498" s="7"/>
      <c r="N498" s="51">
        <f>K498+L498+M498</f>
        <v>0</v>
      </c>
      <c r="O498" s="139"/>
      <c r="P498" s="137">
        <f>N498+O498</f>
        <v>0</v>
      </c>
    </row>
    <row r="499" spans="1:16" ht="12.75" customHeight="1" hidden="1">
      <c r="A499" s="71" t="s">
        <v>168</v>
      </c>
      <c r="B499" s="50"/>
      <c r="C499" s="7"/>
      <c r="D499" s="7"/>
      <c r="E499" s="51">
        <f t="shared" si="117"/>
        <v>0</v>
      </c>
      <c r="F499" s="50"/>
      <c r="G499" s="7"/>
      <c r="H499" s="51">
        <f>E499+F499+G499</f>
        <v>0</v>
      </c>
      <c r="I499" s="50"/>
      <c r="J499" s="7"/>
      <c r="K499" s="51">
        <f>H499+I499+J499</f>
        <v>0</v>
      </c>
      <c r="L499" s="50"/>
      <c r="M499" s="7"/>
      <c r="N499" s="51">
        <f>K499+L499+M499</f>
        <v>0</v>
      </c>
      <c r="O499" s="139"/>
      <c r="P499" s="137">
        <f>N499+O499</f>
        <v>0</v>
      </c>
    </row>
    <row r="500" spans="1:16" ht="12.75">
      <c r="A500" s="71" t="s">
        <v>175</v>
      </c>
      <c r="B500" s="50">
        <f>SUM(B501:B505)</f>
        <v>30000</v>
      </c>
      <c r="C500" s="7"/>
      <c r="D500" s="7"/>
      <c r="E500" s="51">
        <f>SUM(E501:E505)</f>
        <v>30000</v>
      </c>
      <c r="F500" s="50"/>
      <c r="G500" s="7"/>
      <c r="H500" s="51">
        <f>SUM(H501:H505)</f>
        <v>30000</v>
      </c>
      <c r="I500" s="50"/>
      <c r="J500" s="7"/>
      <c r="K500" s="51">
        <f>SUM(K501:K505)</f>
        <v>30000</v>
      </c>
      <c r="L500" s="50"/>
      <c r="M500" s="7"/>
      <c r="N500" s="51">
        <f>SUM(N501:N505)</f>
        <v>30000</v>
      </c>
      <c r="O500" s="141"/>
      <c r="P500" s="125">
        <f>SUM(P501:P505)</f>
        <v>30000</v>
      </c>
    </row>
    <row r="501" spans="1:16" ht="12.75">
      <c r="A501" s="71" t="s">
        <v>176</v>
      </c>
      <c r="B501" s="50">
        <v>13500</v>
      </c>
      <c r="C501" s="9"/>
      <c r="D501" s="7"/>
      <c r="E501" s="51">
        <f t="shared" si="117"/>
        <v>13500</v>
      </c>
      <c r="F501" s="50"/>
      <c r="G501" s="7"/>
      <c r="H501" s="51">
        <f>E501+F501+G501</f>
        <v>13500</v>
      </c>
      <c r="I501" s="50"/>
      <c r="J501" s="7"/>
      <c r="K501" s="51">
        <f>H501+I501+J501</f>
        <v>13500</v>
      </c>
      <c r="L501" s="50"/>
      <c r="M501" s="7"/>
      <c r="N501" s="51">
        <f>K501+L501+M501</f>
        <v>13500</v>
      </c>
      <c r="O501" s="139"/>
      <c r="P501" s="137">
        <f aca="true" t="shared" si="119" ref="P501:P543">N501+O501</f>
        <v>13500</v>
      </c>
    </row>
    <row r="502" spans="1:16" ht="12.75">
      <c r="A502" s="71" t="s">
        <v>177</v>
      </c>
      <c r="B502" s="50">
        <v>10000</v>
      </c>
      <c r="C502" s="7"/>
      <c r="D502" s="7"/>
      <c r="E502" s="51">
        <f t="shared" si="117"/>
        <v>10000</v>
      </c>
      <c r="F502" s="50"/>
      <c r="G502" s="7"/>
      <c r="H502" s="51">
        <f>E502+F502+G502</f>
        <v>10000</v>
      </c>
      <c r="I502" s="50"/>
      <c r="J502" s="7"/>
      <c r="K502" s="51">
        <f>H502+I502+J502</f>
        <v>10000</v>
      </c>
      <c r="L502" s="50"/>
      <c r="M502" s="7"/>
      <c r="N502" s="51">
        <f>K502+L502+M502</f>
        <v>10000</v>
      </c>
      <c r="O502" s="139"/>
      <c r="P502" s="137">
        <f t="shared" si="119"/>
        <v>10000</v>
      </c>
    </row>
    <row r="503" spans="1:16" ht="13.5" customHeight="1">
      <c r="A503" s="71" t="s">
        <v>178</v>
      </c>
      <c r="B503" s="50">
        <v>3500</v>
      </c>
      <c r="C503" s="7"/>
      <c r="D503" s="7"/>
      <c r="E503" s="51">
        <f t="shared" si="117"/>
        <v>3500</v>
      </c>
      <c r="F503" s="50"/>
      <c r="G503" s="7"/>
      <c r="H503" s="51">
        <f>E503+F503+G503</f>
        <v>3500</v>
      </c>
      <c r="I503" s="50"/>
      <c r="J503" s="7"/>
      <c r="K503" s="51">
        <f>H503+I503+J503</f>
        <v>3500</v>
      </c>
      <c r="L503" s="50"/>
      <c r="M503" s="7"/>
      <c r="N503" s="51">
        <f>K503+L503+M503</f>
        <v>3500</v>
      </c>
      <c r="O503" s="139"/>
      <c r="P503" s="137">
        <f t="shared" si="119"/>
        <v>3500</v>
      </c>
    </row>
    <row r="504" spans="1:16" ht="13.5" customHeight="1" hidden="1">
      <c r="A504" s="72" t="s">
        <v>201</v>
      </c>
      <c r="B504" s="50"/>
      <c r="C504" s="7"/>
      <c r="D504" s="7"/>
      <c r="E504" s="51">
        <f t="shared" si="117"/>
        <v>0</v>
      </c>
      <c r="F504" s="50"/>
      <c r="G504" s="7"/>
      <c r="H504" s="51">
        <f>E504+F504+G504</f>
        <v>0</v>
      </c>
      <c r="I504" s="50"/>
      <c r="J504" s="7"/>
      <c r="K504" s="51">
        <f>H504+I504+J504</f>
        <v>0</v>
      </c>
      <c r="L504" s="50"/>
      <c r="M504" s="7"/>
      <c r="N504" s="51">
        <f>K504+L504+M504</f>
        <v>0</v>
      </c>
      <c r="O504" s="139"/>
      <c r="P504" s="137">
        <f t="shared" si="119"/>
        <v>0</v>
      </c>
    </row>
    <row r="505" spans="1:16" ht="12.75">
      <c r="A505" s="71" t="s">
        <v>179</v>
      </c>
      <c r="B505" s="50">
        <v>3000</v>
      </c>
      <c r="C505" s="7"/>
      <c r="D505" s="7"/>
      <c r="E505" s="51">
        <f t="shared" si="117"/>
        <v>3000</v>
      </c>
      <c r="F505" s="50"/>
      <c r="G505" s="7"/>
      <c r="H505" s="51">
        <f>E505+F505+G505</f>
        <v>3000</v>
      </c>
      <c r="I505" s="50"/>
      <c r="J505" s="7"/>
      <c r="K505" s="51">
        <f>H505+I505+J505</f>
        <v>3000</v>
      </c>
      <c r="L505" s="50"/>
      <c r="M505" s="7"/>
      <c r="N505" s="51">
        <f>K505+L505+M505</f>
        <v>3000</v>
      </c>
      <c r="O505" s="139"/>
      <c r="P505" s="137">
        <f t="shared" si="119"/>
        <v>3000</v>
      </c>
    </row>
    <row r="506" spans="1:16" ht="12.75">
      <c r="A506" s="71" t="s">
        <v>180</v>
      </c>
      <c r="B506" s="50">
        <f>SUM(B507:B513)</f>
        <v>65000</v>
      </c>
      <c r="C506" s="7">
        <f>SUM(C507:C513)</f>
        <v>0</v>
      </c>
      <c r="D506" s="7"/>
      <c r="E506" s="51">
        <f>SUM(E507:E513)</f>
        <v>65000</v>
      </c>
      <c r="F506" s="50"/>
      <c r="G506" s="7"/>
      <c r="H506" s="51">
        <f>SUM(H507:H513)</f>
        <v>65000</v>
      </c>
      <c r="I506" s="50"/>
      <c r="J506" s="7"/>
      <c r="K506" s="51">
        <f>SUM(K507:K513)</f>
        <v>65000</v>
      </c>
      <c r="L506" s="50"/>
      <c r="M506" s="7"/>
      <c r="N506" s="51">
        <f>SUM(N507:N513)</f>
        <v>65000</v>
      </c>
      <c r="O506" s="141"/>
      <c r="P506" s="125">
        <f>SUM(P507:P513)</f>
        <v>65000</v>
      </c>
    </row>
    <row r="507" spans="1:16" ht="12.75">
      <c r="A507" s="71" t="s">
        <v>181</v>
      </c>
      <c r="B507" s="50">
        <v>5700</v>
      </c>
      <c r="C507" s="7"/>
      <c r="D507" s="7"/>
      <c r="E507" s="51">
        <f t="shared" si="117"/>
        <v>5700</v>
      </c>
      <c r="F507" s="50"/>
      <c r="G507" s="7"/>
      <c r="H507" s="51">
        <f aca="true" t="shared" si="120" ref="H507:H513">E507+F507+G507</f>
        <v>5700</v>
      </c>
      <c r="I507" s="50"/>
      <c r="J507" s="7"/>
      <c r="K507" s="51">
        <f aca="true" t="shared" si="121" ref="K507:K513">H507+I507+J507</f>
        <v>5700</v>
      </c>
      <c r="L507" s="50"/>
      <c r="M507" s="7"/>
      <c r="N507" s="51">
        <f aca="true" t="shared" si="122" ref="N507:N513">K507+L507+M507</f>
        <v>5700</v>
      </c>
      <c r="O507" s="139"/>
      <c r="P507" s="137">
        <f t="shared" si="119"/>
        <v>5700</v>
      </c>
    </row>
    <row r="508" spans="1:16" ht="12.75">
      <c r="A508" s="71" t="s">
        <v>182</v>
      </c>
      <c r="B508" s="50">
        <v>36600</v>
      </c>
      <c r="C508" s="7"/>
      <c r="D508" s="7"/>
      <c r="E508" s="51">
        <f t="shared" si="117"/>
        <v>36600</v>
      </c>
      <c r="F508" s="50"/>
      <c r="G508" s="7"/>
      <c r="H508" s="51">
        <f t="shared" si="120"/>
        <v>36600</v>
      </c>
      <c r="I508" s="50"/>
      <c r="J508" s="7"/>
      <c r="K508" s="51">
        <f t="shared" si="121"/>
        <v>36600</v>
      </c>
      <c r="L508" s="50"/>
      <c r="M508" s="7"/>
      <c r="N508" s="51">
        <f t="shared" si="122"/>
        <v>36600</v>
      </c>
      <c r="O508" s="139"/>
      <c r="P508" s="137">
        <f t="shared" si="119"/>
        <v>36600</v>
      </c>
    </row>
    <row r="509" spans="1:16" ht="12.75" hidden="1">
      <c r="A509" s="71" t="s">
        <v>183</v>
      </c>
      <c r="B509" s="50"/>
      <c r="C509" s="9"/>
      <c r="D509" s="7"/>
      <c r="E509" s="51">
        <f t="shared" si="117"/>
        <v>0</v>
      </c>
      <c r="F509" s="50"/>
      <c r="G509" s="7"/>
      <c r="H509" s="51">
        <f t="shared" si="120"/>
        <v>0</v>
      </c>
      <c r="I509" s="50"/>
      <c r="J509" s="7"/>
      <c r="K509" s="51">
        <f t="shared" si="121"/>
        <v>0</v>
      </c>
      <c r="L509" s="50"/>
      <c r="M509" s="7"/>
      <c r="N509" s="51">
        <f t="shared" si="122"/>
        <v>0</v>
      </c>
      <c r="O509" s="139"/>
      <c r="P509" s="137">
        <f t="shared" si="119"/>
        <v>0</v>
      </c>
    </row>
    <row r="510" spans="1:16" ht="12.75">
      <c r="A510" s="71" t="s">
        <v>184</v>
      </c>
      <c r="B510" s="50">
        <v>8250</v>
      </c>
      <c r="C510" s="7"/>
      <c r="D510" s="7"/>
      <c r="E510" s="51">
        <f t="shared" si="117"/>
        <v>8250</v>
      </c>
      <c r="F510" s="50"/>
      <c r="G510" s="7"/>
      <c r="H510" s="51">
        <f t="shared" si="120"/>
        <v>8250</v>
      </c>
      <c r="I510" s="50"/>
      <c r="J510" s="7"/>
      <c r="K510" s="51">
        <f t="shared" si="121"/>
        <v>8250</v>
      </c>
      <c r="L510" s="50"/>
      <c r="M510" s="7"/>
      <c r="N510" s="51">
        <f t="shared" si="122"/>
        <v>8250</v>
      </c>
      <c r="O510" s="139"/>
      <c r="P510" s="137">
        <f t="shared" si="119"/>
        <v>8250</v>
      </c>
    </row>
    <row r="511" spans="1:16" ht="12.75" hidden="1">
      <c r="A511" s="71" t="s">
        <v>185</v>
      </c>
      <c r="B511" s="50"/>
      <c r="C511" s="7"/>
      <c r="D511" s="7"/>
      <c r="E511" s="51">
        <f t="shared" si="117"/>
        <v>0</v>
      </c>
      <c r="F511" s="50"/>
      <c r="G511" s="7"/>
      <c r="H511" s="51">
        <f t="shared" si="120"/>
        <v>0</v>
      </c>
      <c r="I511" s="67"/>
      <c r="J511" s="7"/>
      <c r="K511" s="51">
        <f t="shared" si="121"/>
        <v>0</v>
      </c>
      <c r="L511" s="50"/>
      <c r="M511" s="7"/>
      <c r="N511" s="51">
        <f t="shared" si="122"/>
        <v>0</v>
      </c>
      <c r="O511" s="139"/>
      <c r="P511" s="137">
        <f t="shared" si="119"/>
        <v>0</v>
      </c>
    </row>
    <row r="512" spans="1:16" ht="12.75">
      <c r="A512" s="71" t="s">
        <v>186</v>
      </c>
      <c r="B512" s="50">
        <v>7450</v>
      </c>
      <c r="C512" s="7"/>
      <c r="D512" s="7"/>
      <c r="E512" s="51">
        <f t="shared" si="117"/>
        <v>7450</v>
      </c>
      <c r="F512" s="50"/>
      <c r="G512" s="7"/>
      <c r="H512" s="51">
        <f t="shared" si="120"/>
        <v>7450</v>
      </c>
      <c r="I512" s="50"/>
      <c r="J512" s="7"/>
      <c r="K512" s="51">
        <f t="shared" si="121"/>
        <v>7450</v>
      </c>
      <c r="L512" s="50"/>
      <c r="M512" s="7"/>
      <c r="N512" s="51">
        <f t="shared" si="122"/>
        <v>7450</v>
      </c>
      <c r="O512" s="139"/>
      <c r="P512" s="137">
        <f t="shared" si="119"/>
        <v>7450</v>
      </c>
    </row>
    <row r="513" spans="1:16" ht="12.75">
      <c r="A513" s="71" t="s">
        <v>179</v>
      </c>
      <c r="B513" s="50">
        <v>7000</v>
      </c>
      <c r="C513" s="7"/>
      <c r="D513" s="7"/>
      <c r="E513" s="51">
        <f t="shared" si="117"/>
        <v>7000</v>
      </c>
      <c r="F513" s="50"/>
      <c r="G513" s="7"/>
      <c r="H513" s="51">
        <f t="shared" si="120"/>
        <v>7000</v>
      </c>
      <c r="I513" s="50"/>
      <c r="J513" s="7"/>
      <c r="K513" s="51">
        <f t="shared" si="121"/>
        <v>7000</v>
      </c>
      <c r="L513" s="50"/>
      <c r="M513" s="7"/>
      <c r="N513" s="51">
        <f t="shared" si="122"/>
        <v>7000</v>
      </c>
      <c r="O513" s="139"/>
      <c r="P513" s="137">
        <f t="shared" si="119"/>
        <v>7000</v>
      </c>
    </row>
    <row r="514" spans="1:16" ht="12.75">
      <c r="A514" s="71" t="s">
        <v>187</v>
      </c>
      <c r="B514" s="50">
        <f>SUM(B515:B518)</f>
        <v>2000</v>
      </c>
      <c r="C514" s="7">
        <f>SUM(C515:C518)</f>
        <v>0</v>
      </c>
      <c r="D514" s="7"/>
      <c r="E514" s="51">
        <f>SUM(E515:E518)</f>
        <v>2000</v>
      </c>
      <c r="F514" s="50"/>
      <c r="G514" s="7"/>
      <c r="H514" s="51">
        <f>SUM(H515:H518)</f>
        <v>2000</v>
      </c>
      <c r="I514" s="50"/>
      <c r="J514" s="7"/>
      <c r="K514" s="51">
        <f>SUM(K515:K518)</f>
        <v>2000</v>
      </c>
      <c r="L514" s="50"/>
      <c r="M514" s="7"/>
      <c r="N514" s="51">
        <f>SUM(N515:N518)</f>
        <v>2000</v>
      </c>
      <c r="O514" s="141"/>
      <c r="P514" s="125">
        <f>SUM(P515:P518)</f>
        <v>2000</v>
      </c>
    </row>
    <row r="515" spans="1:16" ht="12.75">
      <c r="A515" s="71" t="s">
        <v>176</v>
      </c>
      <c r="B515" s="50">
        <v>800</v>
      </c>
      <c r="C515" s="7"/>
      <c r="D515" s="7"/>
      <c r="E515" s="51">
        <f t="shared" si="117"/>
        <v>800</v>
      </c>
      <c r="F515" s="50"/>
      <c r="G515" s="7"/>
      <c r="H515" s="51">
        <f>E515+F515+G515</f>
        <v>800</v>
      </c>
      <c r="I515" s="50"/>
      <c r="J515" s="7"/>
      <c r="K515" s="51">
        <f>H515+I515+J515</f>
        <v>800</v>
      </c>
      <c r="L515" s="50"/>
      <c r="M515" s="7"/>
      <c r="N515" s="51">
        <f>K515+L515+M515</f>
        <v>800</v>
      </c>
      <c r="O515" s="139"/>
      <c r="P515" s="137">
        <f t="shared" si="119"/>
        <v>800</v>
      </c>
    </row>
    <row r="516" spans="1:16" ht="12.75" hidden="1">
      <c r="A516" s="71" t="s">
        <v>177</v>
      </c>
      <c r="B516" s="50"/>
      <c r="C516" s="7"/>
      <c r="D516" s="7"/>
      <c r="E516" s="51">
        <f t="shared" si="117"/>
        <v>0</v>
      </c>
      <c r="F516" s="50"/>
      <c r="G516" s="7"/>
      <c r="H516" s="51">
        <f>E516+F516+G516</f>
        <v>0</v>
      </c>
      <c r="I516" s="50"/>
      <c r="J516" s="7"/>
      <c r="K516" s="51">
        <f>H516+I516+J516</f>
        <v>0</v>
      </c>
      <c r="L516" s="50"/>
      <c r="M516" s="7"/>
      <c r="N516" s="51">
        <f>K516+L516+M516</f>
        <v>0</v>
      </c>
      <c r="O516" s="139"/>
      <c r="P516" s="137">
        <f t="shared" si="119"/>
        <v>0</v>
      </c>
    </row>
    <row r="517" spans="1:16" ht="12.75">
      <c r="A517" s="71" t="s">
        <v>178</v>
      </c>
      <c r="B517" s="50">
        <v>550</v>
      </c>
      <c r="C517" s="7"/>
      <c r="D517" s="7"/>
      <c r="E517" s="51">
        <f t="shared" si="117"/>
        <v>550</v>
      </c>
      <c r="F517" s="50"/>
      <c r="G517" s="7"/>
      <c r="H517" s="51">
        <f>E517+F517+G517</f>
        <v>550</v>
      </c>
      <c r="I517" s="50"/>
      <c r="J517" s="7"/>
      <c r="K517" s="51">
        <f>H517+I517+J517</f>
        <v>550</v>
      </c>
      <c r="L517" s="50"/>
      <c r="M517" s="7"/>
      <c r="N517" s="51">
        <f>K517+L517+M517</f>
        <v>550</v>
      </c>
      <c r="O517" s="139"/>
      <c r="P517" s="137">
        <f t="shared" si="119"/>
        <v>550</v>
      </c>
    </row>
    <row r="518" spans="1:16" ht="12.75">
      <c r="A518" s="71" t="s">
        <v>179</v>
      </c>
      <c r="B518" s="50">
        <v>650</v>
      </c>
      <c r="C518" s="7"/>
      <c r="D518" s="7"/>
      <c r="E518" s="51">
        <f t="shared" si="117"/>
        <v>650</v>
      </c>
      <c r="F518" s="50"/>
      <c r="G518" s="7"/>
      <c r="H518" s="51">
        <f>E518+F518+G518</f>
        <v>650</v>
      </c>
      <c r="I518" s="50"/>
      <c r="J518" s="7"/>
      <c r="K518" s="51">
        <f>H518+I518+J518</f>
        <v>650</v>
      </c>
      <c r="L518" s="50"/>
      <c r="M518" s="7"/>
      <c r="N518" s="51">
        <f>K518+L518+M518</f>
        <v>650</v>
      </c>
      <c r="O518" s="139"/>
      <c r="P518" s="137">
        <f t="shared" si="119"/>
        <v>650</v>
      </c>
    </row>
    <row r="519" spans="1:16" ht="12.75">
      <c r="A519" s="71" t="s">
        <v>188</v>
      </c>
      <c r="B519" s="50">
        <f>SUM(B520:B524)</f>
        <v>12000</v>
      </c>
      <c r="C519" s="7">
        <f>SUM(C520:C524)</f>
        <v>0</v>
      </c>
      <c r="D519" s="7"/>
      <c r="E519" s="51">
        <f>SUM(E520:E524)</f>
        <v>12000</v>
      </c>
      <c r="F519" s="50"/>
      <c r="G519" s="7"/>
      <c r="H519" s="51">
        <f>SUM(H520:H524)</f>
        <v>12000</v>
      </c>
      <c r="I519" s="50"/>
      <c r="J519" s="7"/>
      <c r="K519" s="51">
        <f>SUM(K520:K524)</f>
        <v>12000</v>
      </c>
      <c r="L519" s="50"/>
      <c r="M519" s="7"/>
      <c r="N519" s="51">
        <f>SUM(N520:N524)</f>
        <v>11939.4</v>
      </c>
      <c r="O519" s="141"/>
      <c r="P519" s="125">
        <f>SUM(P520:P524)</f>
        <v>11939.4</v>
      </c>
    </row>
    <row r="520" spans="1:16" ht="12.75" hidden="1">
      <c r="A520" s="71" t="s">
        <v>176</v>
      </c>
      <c r="B520" s="50"/>
      <c r="C520" s="7"/>
      <c r="D520" s="7"/>
      <c r="E520" s="51">
        <f t="shared" si="117"/>
        <v>0</v>
      </c>
      <c r="F520" s="50"/>
      <c r="G520" s="7"/>
      <c r="H520" s="51">
        <f>E520+F520+G520</f>
        <v>0</v>
      </c>
      <c r="I520" s="50"/>
      <c r="J520" s="7"/>
      <c r="K520" s="51">
        <f aca="true" t="shared" si="123" ref="K520:K528">H520+I520+J520</f>
        <v>0</v>
      </c>
      <c r="L520" s="50"/>
      <c r="M520" s="7"/>
      <c r="N520" s="51">
        <f aca="true" t="shared" si="124" ref="N520:N528">K520+L520+M520</f>
        <v>0</v>
      </c>
      <c r="O520" s="139"/>
      <c r="P520" s="137">
        <f t="shared" si="119"/>
        <v>0</v>
      </c>
    </row>
    <row r="521" spans="1:16" ht="12.75" hidden="1">
      <c r="A521" s="71" t="s">
        <v>177</v>
      </c>
      <c r="B521" s="50"/>
      <c r="C521" s="7"/>
      <c r="D521" s="7"/>
      <c r="E521" s="51">
        <f t="shared" si="117"/>
        <v>0</v>
      </c>
      <c r="F521" s="50"/>
      <c r="G521" s="7"/>
      <c r="H521" s="51">
        <f>E521+F521+G521</f>
        <v>0</v>
      </c>
      <c r="I521" s="50"/>
      <c r="J521" s="7"/>
      <c r="K521" s="51">
        <f t="shared" si="123"/>
        <v>0</v>
      </c>
      <c r="L521" s="50"/>
      <c r="M521" s="7"/>
      <c r="N521" s="51">
        <f t="shared" si="124"/>
        <v>0</v>
      </c>
      <c r="O521" s="139"/>
      <c r="P521" s="137">
        <f t="shared" si="119"/>
        <v>0</v>
      </c>
    </row>
    <row r="522" spans="1:16" ht="12.75">
      <c r="A522" s="71" t="s">
        <v>189</v>
      </c>
      <c r="B522" s="50">
        <v>10800</v>
      </c>
      <c r="C522" s="7"/>
      <c r="D522" s="7"/>
      <c r="E522" s="51">
        <f t="shared" si="117"/>
        <v>10800</v>
      </c>
      <c r="F522" s="50"/>
      <c r="G522" s="7"/>
      <c r="H522" s="51">
        <f>E522+F522+G522</f>
        <v>10800</v>
      </c>
      <c r="I522" s="50"/>
      <c r="J522" s="7"/>
      <c r="K522" s="51">
        <f t="shared" si="123"/>
        <v>10800</v>
      </c>
      <c r="L522" s="50"/>
      <c r="M522" s="7"/>
      <c r="N522" s="51">
        <f t="shared" si="124"/>
        <v>10800</v>
      </c>
      <c r="O522" s="139"/>
      <c r="P522" s="137">
        <f t="shared" si="119"/>
        <v>10800</v>
      </c>
    </row>
    <row r="523" spans="1:16" ht="12.75" hidden="1">
      <c r="A523" s="71" t="s">
        <v>186</v>
      </c>
      <c r="B523" s="50"/>
      <c r="C523" s="7"/>
      <c r="D523" s="7"/>
      <c r="E523" s="51">
        <f t="shared" si="117"/>
        <v>0</v>
      </c>
      <c r="F523" s="50"/>
      <c r="G523" s="7"/>
      <c r="H523" s="51">
        <f>E523+F523+G523</f>
        <v>0</v>
      </c>
      <c r="I523" s="50"/>
      <c r="J523" s="7"/>
      <c r="K523" s="51">
        <f t="shared" si="123"/>
        <v>0</v>
      </c>
      <c r="L523" s="50"/>
      <c r="M523" s="7"/>
      <c r="N523" s="51">
        <f t="shared" si="124"/>
        <v>0</v>
      </c>
      <c r="O523" s="139"/>
      <c r="P523" s="137">
        <f t="shared" si="119"/>
        <v>0</v>
      </c>
    </row>
    <row r="524" spans="1:16" ht="12.75">
      <c r="A524" s="71" t="s">
        <v>179</v>
      </c>
      <c r="B524" s="50">
        <v>1200</v>
      </c>
      <c r="C524" s="9"/>
      <c r="D524" s="7"/>
      <c r="E524" s="51">
        <f t="shared" si="117"/>
        <v>1200</v>
      </c>
      <c r="F524" s="50"/>
      <c r="G524" s="7"/>
      <c r="H524" s="51">
        <f>E524+F524+G524</f>
        <v>1200</v>
      </c>
      <c r="I524" s="50"/>
      <c r="J524" s="7"/>
      <c r="K524" s="51">
        <f t="shared" si="123"/>
        <v>1200</v>
      </c>
      <c r="L524" s="50"/>
      <c r="M524" s="7">
        <v>-60.6</v>
      </c>
      <c r="N524" s="51">
        <f t="shared" si="124"/>
        <v>1139.4</v>
      </c>
      <c r="O524" s="139"/>
      <c r="P524" s="137">
        <f t="shared" si="119"/>
        <v>1139.4</v>
      </c>
    </row>
    <row r="525" spans="1:16" ht="12.75">
      <c r="A525" s="72" t="s">
        <v>190</v>
      </c>
      <c r="B525" s="50">
        <f>SUM(B526:B528)</f>
        <v>7740</v>
      </c>
      <c r="C525" s="7">
        <f>SUM(C526:C528)</f>
        <v>-4000</v>
      </c>
      <c r="D525" s="7"/>
      <c r="E525" s="51">
        <f>SUM(E526:E528)</f>
        <v>3740</v>
      </c>
      <c r="F525" s="50"/>
      <c r="G525" s="7"/>
      <c r="H525" s="51"/>
      <c r="I525" s="50"/>
      <c r="J525" s="7"/>
      <c r="K525" s="51"/>
      <c r="L525" s="50"/>
      <c r="M525" s="7"/>
      <c r="N525" s="51"/>
      <c r="O525" s="139"/>
      <c r="P525" s="137"/>
    </row>
    <row r="526" spans="1:16" ht="12.75">
      <c r="A526" s="72" t="s">
        <v>352</v>
      </c>
      <c r="B526" s="50">
        <v>2000</v>
      </c>
      <c r="C526" s="9">
        <v>-2000</v>
      </c>
      <c r="D526" s="7"/>
      <c r="E526" s="51">
        <f t="shared" si="117"/>
        <v>0</v>
      </c>
      <c r="F526" s="50"/>
      <c r="G526" s="7"/>
      <c r="H526" s="51"/>
      <c r="I526" s="50"/>
      <c r="J526" s="7"/>
      <c r="K526" s="51"/>
      <c r="L526" s="50"/>
      <c r="M526" s="7"/>
      <c r="N526" s="51"/>
      <c r="O526" s="139"/>
      <c r="P526" s="137"/>
    </row>
    <row r="527" spans="1:16" ht="12.75">
      <c r="A527" s="72" t="s">
        <v>353</v>
      </c>
      <c r="B527" s="50">
        <v>2000</v>
      </c>
      <c r="C527" s="9">
        <v>-2000</v>
      </c>
      <c r="D527" s="7"/>
      <c r="E527" s="51">
        <f t="shared" si="117"/>
        <v>0</v>
      </c>
      <c r="F527" s="50"/>
      <c r="G527" s="7"/>
      <c r="H527" s="51"/>
      <c r="I527" s="50"/>
      <c r="J527" s="7"/>
      <c r="K527" s="51"/>
      <c r="L527" s="50"/>
      <c r="M527" s="7"/>
      <c r="N527" s="51"/>
      <c r="O527" s="139"/>
      <c r="P527" s="137"/>
    </row>
    <row r="528" spans="1:16" ht="12.75">
      <c r="A528" s="75" t="s">
        <v>354</v>
      </c>
      <c r="B528" s="54">
        <v>3740</v>
      </c>
      <c r="C528" s="10"/>
      <c r="D528" s="10"/>
      <c r="E528" s="55">
        <f t="shared" si="117"/>
        <v>3740</v>
      </c>
      <c r="F528" s="54"/>
      <c r="G528" s="10"/>
      <c r="H528" s="55">
        <f>SUM(E528:G528)</f>
        <v>3740</v>
      </c>
      <c r="I528" s="54"/>
      <c r="J528" s="10"/>
      <c r="K528" s="55">
        <f t="shared" si="123"/>
        <v>3740</v>
      </c>
      <c r="L528" s="54"/>
      <c r="M528" s="10"/>
      <c r="N528" s="55">
        <f t="shared" si="124"/>
        <v>3740</v>
      </c>
      <c r="O528" s="152"/>
      <c r="P528" s="153">
        <f t="shared" si="119"/>
        <v>3740</v>
      </c>
    </row>
    <row r="529" spans="1:16" ht="13.5" thickBot="1">
      <c r="A529" s="86" t="s">
        <v>191</v>
      </c>
      <c r="B529" s="52">
        <v>4705</v>
      </c>
      <c r="C529" s="8"/>
      <c r="D529" s="8"/>
      <c r="E529" s="53">
        <f>SUM(B529:D529)</f>
        <v>4705</v>
      </c>
      <c r="F529" s="52"/>
      <c r="G529" s="8"/>
      <c r="H529" s="53">
        <f>SUM(E529:G529)</f>
        <v>4705</v>
      </c>
      <c r="I529" s="52"/>
      <c r="J529" s="8"/>
      <c r="K529" s="131">
        <f>SUM(H529:J529)</f>
        <v>4705</v>
      </c>
      <c r="L529" s="52"/>
      <c r="M529" s="8"/>
      <c r="N529" s="53">
        <f>SUM(K529:M529)</f>
        <v>4705</v>
      </c>
      <c r="O529" s="142"/>
      <c r="P529" s="65">
        <f>N529+O529</f>
        <v>4705</v>
      </c>
    </row>
    <row r="530" spans="1:16" ht="15.75" thickBot="1">
      <c r="A530" s="87" t="s">
        <v>192</v>
      </c>
      <c r="B530" s="175">
        <f>B94+B110+B135+B155+B166+B194+B204+B216+B273+B326+B349+B388+B419+B447+B454+B474+B478+B529+B461+B368</f>
        <v>3476599.5</v>
      </c>
      <c r="C530" s="175">
        <f>C94+C110+C135+C155+C166+C194+C204+C216+C273+C326+C349+C388+C419+C447+C454+C474+C478+C529+C461+C368</f>
        <v>0</v>
      </c>
      <c r="D530" s="176">
        <f>D94+D110+D135+D155+D166+D194+D204+D216+D273+D326+D349+D388+D419+D447+D454+D474+D478+D529</f>
        <v>0</v>
      </c>
      <c r="E530" s="175">
        <f>E94+E110+E135+E155+E166+E194+E204+E216+E273+E326+E349+E388+E419+E447+E454+E474+E478+E529+E461+E368</f>
        <v>3476599.5</v>
      </c>
      <c r="F530" s="169">
        <f>F94+F110+F135+F155+F166+F194+F204+F216+F273+F326+F349+F388+F419+F447+F454+F474+F478+F529</f>
        <v>0</v>
      </c>
      <c r="G530" s="18">
        <f>G94+G110+G135+G155+G166+G194+G204+G216+G273+G326+G349+G388+G419+G447+G454+G474+G478+G529</f>
        <v>0</v>
      </c>
      <c r="H530" s="19" t="e">
        <f>H94+H110+H135+H155+H166+H194+H204+H216+H273+H326+H349+H388+H419+H447+H454+H474+H478+H529</f>
        <v>#REF!</v>
      </c>
      <c r="I530" s="40">
        <f>I94+I110+I135+I155+I166+I194+I204+I216+I273+I326+I349+I388+I419+I447+I454+I474+I478+I529</f>
        <v>0</v>
      </c>
      <c r="J530" s="18">
        <f>J94+J110+J135+J155+J166+J194+J204+J216+J273+J326+J349+J388+J419+J447+J454+J474+J478+J529</f>
        <v>0</v>
      </c>
      <c r="K530" s="19" t="e">
        <f>K94+K110+K135+K155+K166+K194+K204+K216+K273+K326+K349+K388+K419+K447+K454+K474+K478+K529</f>
        <v>#REF!</v>
      </c>
      <c r="L530" s="40">
        <f>L94+L110+L135+L155+L166+L194+L204+L216+L273+L326+L349+L388+L419+L447+L454+L474+L478+L529</f>
        <v>0</v>
      </c>
      <c r="M530" s="18">
        <f>M94+M110+M135+M155+M166+M194+M204+M216+M273+M326+M349+M388+M419+M447+M454+M474+M478+M529</f>
        <v>0</v>
      </c>
      <c r="N530" s="19" t="e">
        <f>N94+N110+N135+N155+N166+N194+N204+N216+N273+N326+N349+N388+N419+N447+N454+N474+N478+N529</f>
        <v>#REF!</v>
      </c>
      <c r="O530" s="146">
        <f>O94+O110+O135+O155+O166+O194+O204+O216+O273+O326+O349+O388+O419+O447+O454+O474+O478+O529</f>
        <v>0</v>
      </c>
      <c r="P530" s="118" t="e">
        <f>P94+P110+P135+P155+P166+P194+P204+P216+P273+P326+P349+P388+P419+P447+P454+P474+P478+P529</f>
        <v>#REF!</v>
      </c>
    </row>
    <row r="531" spans="1:16" ht="13.5" thickBot="1">
      <c r="A531" s="88" t="s">
        <v>193</v>
      </c>
      <c r="B531" s="184">
        <v>-4705</v>
      </c>
      <c r="C531" s="184"/>
      <c r="D531" s="177"/>
      <c r="E531" s="21">
        <f>SUM(B531:D531)</f>
        <v>-4705</v>
      </c>
      <c r="F531" s="170"/>
      <c r="G531" s="20"/>
      <c r="H531" s="21">
        <f>SUM(E531:G531)</f>
        <v>-4705</v>
      </c>
      <c r="I531" s="41"/>
      <c r="J531" s="20"/>
      <c r="K531" s="21">
        <f>SUM(H531:J531)</f>
        <v>-4705</v>
      </c>
      <c r="L531" s="41"/>
      <c r="M531" s="20"/>
      <c r="N531" s="21">
        <f>SUM(K531:M531)</f>
        <v>-4705</v>
      </c>
      <c r="O531" s="139"/>
      <c r="P531" s="136">
        <f t="shared" si="119"/>
        <v>-4705</v>
      </c>
    </row>
    <row r="532" spans="1:16" ht="16.5" thickBot="1">
      <c r="A532" s="89" t="s">
        <v>194</v>
      </c>
      <c r="B532" s="185">
        <f aca="true" t="shared" si="125" ref="B532:K532">B530+B531</f>
        <v>3471894.5</v>
      </c>
      <c r="C532" s="185">
        <f t="shared" si="125"/>
        <v>0</v>
      </c>
      <c r="D532" s="178">
        <f t="shared" si="125"/>
        <v>0</v>
      </c>
      <c r="E532" s="23">
        <f t="shared" si="125"/>
        <v>3471894.5</v>
      </c>
      <c r="F532" s="171">
        <f t="shared" si="125"/>
        <v>0</v>
      </c>
      <c r="G532" s="22">
        <f t="shared" si="125"/>
        <v>0</v>
      </c>
      <c r="H532" s="23" t="e">
        <f t="shared" si="125"/>
        <v>#REF!</v>
      </c>
      <c r="I532" s="42">
        <f t="shared" si="125"/>
        <v>0</v>
      </c>
      <c r="J532" s="22">
        <f t="shared" si="125"/>
        <v>0</v>
      </c>
      <c r="K532" s="23" t="e">
        <f t="shared" si="125"/>
        <v>#REF!</v>
      </c>
      <c r="L532" s="42">
        <f>L530+L531</f>
        <v>0</v>
      </c>
      <c r="M532" s="22">
        <f>M530+M531</f>
        <v>0</v>
      </c>
      <c r="N532" s="23" t="e">
        <f>N530+N531</f>
        <v>#REF!</v>
      </c>
      <c r="O532" s="147">
        <f>O530+O531</f>
        <v>0</v>
      </c>
      <c r="P532" s="119" t="e">
        <f>P530+P531</f>
        <v>#REF!</v>
      </c>
    </row>
    <row r="533" spans="1:16" ht="15.75">
      <c r="A533" s="90" t="s">
        <v>38</v>
      </c>
      <c r="B533" s="186"/>
      <c r="C533" s="186"/>
      <c r="D533" s="179"/>
      <c r="E533" s="25"/>
      <c r="F533" s="164"/>
      <c r="G533" s="24"/>
      <c r="H533" s="25"/>
      <c r="I533" s="26"/>
      <c r="J533" s="24"/>
      <c r="K533" s="25"/>
      <c r="L533" s="26"/>
      <c r="M533" s="24"/>
      <c r="N533" s="25"/>
      <c r="O533" s="139"/>
      <c r="P533" s="137"/>
    </row>
    <row r="534" spans="1:16" ht="15.75">
      <c r="A534" s="91" t="s">
        <v>69</v>
      </c>
      <c r="B534" s="167">
        <f>B95+B111+B136+B156+B167+B195+B205+B217+B274+B327+B350+B389+B420+B448+B455+B475+B480+B529+B531+B462+B369</f>
        <v>2841293.8000000003</v>
      </c>
      <c r="C534" s="167">
        <f>C95+C111+C136+C156+C167+C195+C205+C217+C274+C327+C350+C389+C420+C448+C455+C475+C480+C529+C531+C462+C369</f>
        <v>-29000</v>
      </c>
      <c r="D534" s="180">
        <f>D95+D111+D136+D156+D167+D195+D205+D217+D274+D327+D350+D389+D420+D448+D455+D475+D480+D529+D531</f>
        <v>0</v>
      </c>
      <c r="E534" s="167">
        <f>E95+E111+E136+E156+E167+E195+E205+E217+E274+E327+E350+E389+E420+E448+E455+E475+E480+E529+E531+E462+E369</f>
        <v>2812293.8</v>
      </c>
      <c r="F534" s="165">
        <f>F95+F111+F136+F156+F167+F195+F205+F217+F274+F327+F350+F389+F420+F448+F455+F475+F480+F529+F531</f>
        <v>0</v>
      </c>
      <c r="G534" s="113">
        <f>G95+G111+G136+G156+G167+G195+G205+G217+G274+G327+G350+G389+G420+G448+G455+G475+G480+G529+G531</f>
        <v>0</v>
      </c>
      <c r="H534" s="28" t="e">
        <f>H95+H111+H136+H156+H167+H195+H205+H217+H274+H327+H350+H389+H420+H448+H455+H475+H480+H529+H531</f>
        <v>#REF!</v>
      </c>
      <c r="I534" s="29">
        <f>I95+I111+I136+I156+I167+I195+I205+I217+I274+I327+I350+I389+I420+I448+I455+I475+I480+I529+I531</f>
        <v>0</v>
      </c>
      <c r="J534" s="27">
        <f>J95+J111+J136+J156+J167+J195+J205+J217+J274+J327+J350+J389+J420+J448+J455+J475+J480+J529+J531</f>
        <v>0</v>
      </c>
      <c r="K534" s="28" t="e">
        <f>K95+K111+K136+K156+K167+K195+K205+K217+K274+K327+K350+K389+K420+K448+K455+K475+K480+K529+K531</f>
        <v>#REF!</v>
      </c>
      <c r="L534" s="29"/>
      <c r="M534" s="27">
        <f>M95+M111+M136+M156+M167+M195+M205+M217+M274+M327+M350+M389+M420+M448+M455+M475+M480+M529+M531</f>
        <v>0</v>
      </c>
      <c r="N534" s="28" t="e">
        <f>N95+N111+N136+N156+N167+N195+N205+N217+N274+N327+N350+N389+N420+N448+N455+N475+N480+N529+N531</f>
        <v>#REF!</v>
      </c>
      <c r="O534" s="148">
        <f>O95+O111+O136+O156+O167+O195+O205+O217+O274+O327+O350+O389+O420+O448+O455+O475+O480+O529+O531</f>
        <v>0</v>
      </c>
      <c r="P534" s="120" t="e">
        <f>P95+P111+P136+P156+P167+P195+P205+P217+P274+P327+P350+P389+P420+P448+P455+P475+P480+P529+P531</f>
        <v>#REF!</v>
      </c>
    </row>
    <row r="535" spans="1:16" ht="16.5" thickBot="1">
      <c r="A535" s="77" t="s">
        <v>75</v>
      </c>
      <c r="B535" s="168">
        <f>B105+B131+B146+B162+B182+B201+B211+B253+B317+B338+B361+B413+B436+B451+B481+B471+B377</f>
        <v>630600.7000000001</v>
      </c>
      <c r="C535" s="168">
        <f>C105+C131+C146+C162+C182+C201+C211+C253+C317+C338+C361+C413+C436+C451+C481+C471+C377</f>
        <v>29000</v>
      </c>
      <c r="D535" s="181">
        <f>D105+D131+D146+D162+D182+D201+D211+D253+D317+D338+D361+D413+D436+D451+D481</f>
        <v>0</v>
      </c>
      <c r="E535" s="168">
        <f>E105+E131+E146+E162+E182+E201+E211+E253+E317+E338+E361+E413+E436+E451+E481+E471+E377</f>
        <v>659600.7</v>
      </c>
      <c r="F535" s="166">
        <f>F105+F131+F146+F162+F182+F201+F211+F253+F317+F338+F361+F413+F436+F451+F481</f>
        <v>0</v>
      </c>
      <c r="G535" s="30">
        <f>G105+G131+G146+G162+G182+G201+G211+G253+G317+G338+G361+G413+G436+G451+G481</f>
        <v>0</v>
      </c>
      <c r="H535" s="31">
        <f>H105+H131+H146+H162+H182+H201+H211+H253+H317+H338+H361+H413+H436+H451+H481</f>
        <v>190280.4</v>
      </c>
      <c r="I535" s="32">
        <f>I105+I131+I146+I162+I182+I201+I211+I253+I317+I338+I361+I413+I436+I451+I481</f>
        <v>0</v>
      </c>
      <c r="J535" s="30">
        <f>J105+J131+J146+J162+J182+J201+J211+J253+J317+J338+J361+J413+J436+J451+J481</f>
        <v>0</v>
      </c>
      <c r="K535" s="31">
        <f>K105+K131+K146+K162+K182+K201+K211+K253+K317+K338+K361+K413+K436+K451+K481</f>
        <v>190280.4</v>
      </c>
      <c r="L535" s="32">
        <f>L105+L131+L146+L162+L182+L201+L211+L253+L317+L338+L361+L413+L436+L451+L481</f>
        <v>0</v>
      </c>
      <c r="M535" s="30">
        <f>M105+M131+M146+M162+M182+M201+M211+M253+M317+M338+M361+M413+M436+M451+M481</f>
        <v>0</v>
      </c>
      <c r="N535" s="31">
        <f>N105+N131+N146+N162+N182+N201+N211+N253+N317+N338+N361+N413+N436+N451+N481</f>
        <v>190219.8</v>
      </c>
      <c r="O535" s="149">
        <f>O105+O131+O146+O162+O182+O201+O211+O253+O317+O338+O361+O413+O436+O451+O481</f>
        <v>0</v>
      </c>
      <c r="P535" s="121">
        <f>P105+P131+P146+P162+P182+P201+P211+P253+P317+P338+P361+P413+P436+P451+P481</f>
        <v>190219.8</v>
      </c>
    </row>
    <row r="536" spans="1:16" ht="15.75">
      <c r="A536" s="90" t="s">
        <v>195</v>
      </c>
      <c r="B536" s="187">
        <f aca="true" t="shared" si="126" ref="B536:K536">SUM(B538:B543)</f>
        <v>137500</v>
      </c>
      <c r="C536" s="187">
        <f t="shared" si="126"/>
        <v>0</v>
      </c>
      <c r="D536" s="182">
        <f t="shared" si="126"/>
        <v>0</v>
      </c>
      <c r="E536" s="34">
        <f t="shared" si="126"/>
        <v>137500</v>
      </c>
      <c r="F536" s="172">
        <f t="shared" si="126"/>
        <v>0</v>
      </c>
      <c r="G536" s="33">
        <f t="shared" si="126"/>
        <v>0</v>
      </c>
      <c r="H536" s="34">
        <f t="shared" si="126"/>
        <v>137500</v>
      </c>
      <c r="I536" s="35">
        <f t="shared" si="126"/>
        <v>0</v>
      </c>
      <c r="J536" s="33">
        <f t="shared" si="126"/>
        <v>0</v>
      </c>
      <c r="K536" s="34">
        <f t="shared" si="126"/>
        <v>137500</v>
      </c>
      <c r="L536" s="35">
        <f>SUM(L538:L543)</f>
        <v>0</v>
      </c>
      <c r="M536" s="33">
        <f>SUM(M538:M543)</f>
        <v>0</v>
      </c>
      <c r="N536" s="34">
        <f>SUM(N538:N543)</f>
        <v>137500</v>
      </c>
      <c r="O536" s="150">
        <f>SUM(O538:O543)</f>
        <v>0</v>
      </c>
      <c r="P536" s="36">
        <f>SUM(P538:P543)</f>
        <v>137500</v>
      </c>
    </row>
    <row r="537" spans="1:16" ht="12.75" customHeight="1">
      <c r="A537" s="92" t="s">
        <v>38</v>
      </c>
      <c r="B537" s="188"/>
      <c r="C537" s="188"/>
      <c r="D537" s="173"/>
      <c r="E537" s="102"/>
      <c r="F537" s="173"/>
      <c r="G537" s="37"/>
      <c r="H537" s="102"/>
      <c r="I537" s="43"/>
      <c r="J537" s="37"/>
      <c r="K537" s="102"/>
      <c r="L537" s="43"/>
      <c r="M537" s="37"/>
      <c r="N537" s="102"/>
      <c r="O537" s="139"/>
      <c r="P537" s="137"/>
    </row>
    <row r="538" spans="1:16" ht="14.25">
      <c r="A538" s="92" t="s">
        <v>196</v>
      </c>
      <c r="B538" s="189">
        <v>300000</v>
      </c>
      <c r="C538" s="189"/>
      <c r="D538" s="174"/>
      <c r="E538" s="102">
        <f aca="true" t="shared" si="127" ref="E538:E543">SUM(B538:D538)</f>
        <v>300000</v>
      </c>
      <c r="F538" s="174"/>
      <c r="G538" s="38"/>
      <c r="H538" s="102">
        <f aca="true" t="shared" si="128" ref="H538:H543">SUM(E538:G538)</f>
        <v>300000</v>
      </c>
      <c r="I538" s="44"/>
      <c r="J538" s="38"/>
      <c r="K538" s="102">
        <f aca="true" t="shared" si="129" ref="K538:K543">SUM(H538:J538)</f>
        <v>300000</v>
      </c>
      <c r="L538" s="44"/>
      <c r="M538" s="38"/>
      <c r="N538" s="102">
        <f aca="true" t="shared" si="130" ref="N538:N543">SUM(K538:M538)</f>
        <v>300000</v>
      </c>
      <c r="O538" s="139"/>
      <c r="P538" s="137">
        <f t="shared" si="119"/>
        <v>300000</v>
      </c>
    </row>
    <row r="539" spans="1:16" ht="15" thickBot="1">
      <c r="A539" s="114" t="s">
        <v>207</v>
      </c>
      <c r="B539" s="190">
        <v>-162500</v>
      </c>
      <c r="C539" s="190"/>
      <c r="D539" s="183"/>
      <c r="E539" s="108">
        <f t="shared" si="127"/>
        <v>-162500</v>
      </c>
      <c r="F539" s="174"/>
      <c r="G539" s="38"/>
      <c r="H539" s="102">
        <f t="shared" si="128"/>
        <v>-162500</v>
      </c>
      <c r="I539" s="44"/>
      <c r="J539" s="38"/>
      <c r="K539" s="102">
        <f t="shared" si="129"/>
        <v>-162500</v>
      </c>
      <c r="L539" s="44"/>
      <c r="M539" s="38"/>
      <c r="N539" s="102">
        <f t="shared" si="130"/>
        <v>-162500</v>
      </c>
      <c r="O539" s="139"/>
      <c r="P539" s="137">
        <f t="shared" si="119"/>
        <v>-162500</v>
      </c>
    </row>
    <row r="540" spans="1:16" ht="14.25" hidden="1">
      <c r="A540" s="93" t="s">
        <v>197</v>
      </c>
      <c r="B540" s="44"/>
      <c r="C540" s="94"/>
      <c r="D540" s="38"/>
      <c r="E540" s="102">
        <f t="shared" si="127"/>
        <v>0</v>
      </c>
      <c r="F540" s="44"/>
      <c r="G540" s="38"/>
      <c r="H540" s="102">
        <f t="shared" si="128"/>
        <v>0</v>
      </c>
      <c r="I540" s="44"/>
      <c r="J540" s="38"/>
      <c r="K540" s="102">
        <f t="shared" si="129"/>
        <v>0</v>
      </c>
      <c r="L540" s="44"/>
      <c r="M540" s="38"/>
      <c r="N540" s="102">
        <f t="shared" si="130"/>
        <v>0</v>
      </c>
      <c r="O540" s="139"/>
      <c r="P540" s="137">
        <f t="shared" si="119"/>
        <v>0</v>
      </c>
    </row>
    <row r="541" spans="1:16" ht="14.25" hidden="1">
      <c r="A541" s="92" t="s">
        <v>198</v>
      </c>
      <c r="B541" s="44"/>
      <c r="C541" s="38"/>
      <c r="D541" s="38"/>
      <c r="E541" s="102">
        <f t="shared" si="127"/>
        <v>0</v>
      </c>
      <c r="F541" s="44"/>
      <c r="G541" s="38"/>
      <c r="H541" s="102">
        <f t="shared" si="128"/>
        <v>0</v>
      </c>
      <c r="I541" s="44"/>
      <c r="J541" s="38"/>
      <c r="K541" s="102">
        <f t="shared" si="129"/>
        <v>0</v>
      </c>
      <c r="L541" s="44"/>
      <c r="M541" s="38"/>
      <c r="N541" s="102">
        <f t="shared" si="130"/>
        <v>0</v>
      </c>
      <c r="O541" s="139"/>
      <c r="P541" s="137">
        <f t="shared" si="119"/>
        <v>0</v>
      </c>
    </row>
    <row r="542" spans="1:16" ht="14.25" hidden="1">
      <c r="A542" s="93" t="s">
        <v>199</v>
      </c>
      <c r="B542" s="44"/>
      <c r="C542" s="38"/>
      <c r="D542" s="38"/>
      <c r="E542" s="102">
        <f t="shared" si="127"/>
        <v>0</v>
      </c>
      <c r="F542" s="44"/>
      <c r="G542" s="38"/>
      <c r="H542" s="102">
        <f t="shared" si="128"/>
        <v>0</v>
      </c>
      <c r="I542" s="44"/>
      <c r="J542" s="38"/>
      <c r="K542" s="102">
        <f t="shared" si="129"/>
        <v>0</v>
      </c>
      <c r="L542" s="44"/>
      <c r="M542" s="38"/>
      <c r="N542" s="102">
        <f t="shared" si="130"/>
        <v>0</v>
      </c>
      <c r="O542" s="139"/>
      <c r="P542" s="137">
        <f t="shared" si="119"/>
        <v>0</v>
      </c>
    </row>
    <row r="543" spans="1:16" ht="16.5" hidden="1" thickBot="1">
      <c r="A543" s="114" t="s">
        <v>267</v>
      </c>
      <c r="B543" s="56"/>
      <c r="C543" s="39"/>
      <c r="D543" s="39"/>
      <c r="E543" s="108">
        <f t="shared" si="127"/>
        <v>0</v>
      </c>
      <c r="F543" s="112"/>
      <c r="G543" s="39"/>
      <c r="H543" s="108">
        <f t="shared" si="128"/>
        <v>0</v>
      </c>
      <c r="I543" s="112">
        <v>0</v>
      </c>
      <c r="J543" s="39">
        <v>0</v>
      </c>
      <c r="K543" s="108">
        <f t="shared" si="129"/>
        <v>0</v>
      </c>
      <c r="L543" s="112"/>
      <c r="M543" s="39"/>
      <c r="N543" s="108">
        <f t="shared" si="130"/>
        <v>0</v>
      </c>
      <c r="O543" s="151"/>
      <c r="P543" s="138">
        <f t="shared" si="119"/>
        <v>0</v>
      </c>
    </row>
    <row r="544" spans="2:16" ht="12.75">
      <c r="B544" s="109">
        <f>B92+B536-B532</f>
        <v>0</v>
      </c>
      <c r="C544" s="109">
        <f>C92+C536-C532</f>
        <v>0</v>
      </c>
      <c r="D544" s="109">
        <f>D92+D536-D532</f>
        <v>0</v>
      </c>
      <c r="E544" s="109">
        <f>E92+E536-E532</f>
        <v>0</v>
      </c>
      <c r="F544" s="109">
        <f>F92+F536-F532</f>
        <v>0</v>
      </c>
      <c r="G544" s="109">
        <f>G92+G536-G532</f>
        <v>0</v>
      </c>
      <c r="H544" s="109" t="e">
        <f>H92+H536-H532</f>
        <v>#REF!</v>
      </c>
      <c r="I544" s="109">
        <f>I92+I536-I532</f>
        <v>0</v>
      </c>
      <c r="J544" s="109">
        <f>J92+J536-J532</f>
        <v>0</v>
      </c>
      <c r="K544" s="109" t="e">
        <f>K92+K536-K532</f>
        <v>#REF!</v>
      </c>
      <c r="L544" s="109">
        <f>L92+L536-L532</f>
        <v>0</v>
      </c>
      <c r="M544" s="109">
        <f>M92+M536-M532</f>
        <v>0</v>
      </c>
      <c r="N544" s="109" t="e">
        <f>N92+N536-N532</f>
        <v>#REF!</v>
      </c>
      <c r="O544" s="109">
        <f>O92+O536-O532</f>
        <v>0</v>
      </c>
      <c r="P544" s="109" t="e">
        <f>P92+P536-P532</f>
        <v>#REF!</v>
      </c>
    </row>
    <row r="545" ht="12.75">
      <c r="O545" s="109"/>
    </row>
    <row r="546" ht="12.75">
      <c r="O546" s="109"/>
    </row>
    <row r="547" ht="12.75">
      <c r="O547" s="109"/>
    </row>
    <row r="548" ht="12.75">
      <c r="O548" s="109"/>
    </row>
    <row r="549" ht="12.75">
      <c r="O549" s="109"/>
    </row>
    <row r="550" ht="12.75">
      <c r="O550" s="109"/>
    </row>
    <row r="551" ht="12.75">
      <c r="O551" s="109"/>
    </row>
    <row r="552" ht="12.75">
      <c r="O552" s="109"/>
    </row>
    <row r="553" ht="12.75">
      <c r="O553" s="109"/>
    </row>
    <row r="554" ht="12.75">
      <c r="O554" s="109"/>
    </row>
    <row r="555" ht="12.75">
      <c r="O555" s="109"/>
    </row>
    <row r="556" ht="12.75">
      <c r="O556" s="109"/>
    </row>
    <row r="557" ht="12.75">
      <c r="O557" s="109"/>
    </row>
    <row r="558" ht="12.75">
      <c r="O558" s="109"/>
    </row>
    <row r="559" ht="12.75">
      <c r="O559" s="109"/>
    </row>
    <row r="560" ht="12.75">
      <c r="O560" s="109"/>
    </row>
    <row r="561" ht="12.75">
      <c r="O561" s="109"/>
    </row>
    <row r="562" ht="12.75">
      <c r="O562" s="109"/>
    </row>
    <row r="563" ht="12.75">
      <c r="O563" s="109"/>
    </row>
    <row r="564" ht="12.75">
      <c r="O564" s="109"/>
    </row>
    <row r="565" ht="12.75">
      <c r="O565" s="109"/>
    </row>
    <row r="566" ht="12.75">
      <c r="O566" s="109"/>
    </row>
    <row r="567" ht="12.75">
      <c r="O567" s="109"/>
    </row>
    <row r="568" ht="12.75">
      <c r="O568" s="109"/>
    </row>
    <row r="569" ht="12.75">
      <c r="O569" s="109"/>
    </row>
    <row r="570" ht="12.75">
      <c r="O570" s="109"/>
    </row>
    <row r="571" ht="12.75">
      <c r="O571" s="109"/>
    </row>
    <row r="572" ht="12.75">
      <c r="O572" s="109"/>
    </row>
    <row r="573" ht="12.75">
      <c r="O573" s="109"/>
    </row>
    <row r="574" ht="12.75">
      <c r="O574" s="109"/>
    </row>
    <row r="575" ht="12.75">
      <c r="O575" s="109"/>
    </row>
    <row r="576" ht="12.75">
      <c r="O576" s="109"/>
    </row>
  </sheetData>
  <sheetProtection/>
  <mergeCells count="5">
    <mergeCell ref="A8:A9"/>
    <mergeCell ref="A3:P3"/>
    <mergeCell ref="A4:P4"/>
    <mergeCell ref="A5:P5"/>
    <mergeCell ref="A6:P6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90" r:id="rId1"/>
  <headerFooter alignWithMargins="0">
    <oddFooter>&amp;CStránka &amp;P</oddFooter>
  </headerFooter>
  <rowBreaks count="3" manualBreakCount="3">
    <brk id="154" max="4" man="1"/>
    <brk id="367" max="4" man="1"/>
    <brk id="477" max="4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2013-01-03T09:09:15Z</cp:lastPrinted>
  <dcterms:created xsi:type="dcterms:W3CDTF">2009-01-05T12:05:07Z</dcterms:created>
  <dcterms:modified xsi:type="dcterms:W3CDTF">2013-01-03T09:09:18Z</dcterms:modified>
  <cp:category/>
  <cp:version/>
  <cp:contentType/>
  <cp:contentStatus/>
</cp:coreProperties>
</file>