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rozpočet'!$A$1:$V$139</definedName>
  </definedNames>
  <calcPr fullCalcOnLoad="1"/>
</workbook>
</file>

<file path=xl/sharedStrings.xml><?xml version="1.0" encoding="utf-8"?>
<sst xmlns="http://schemas.openxmlformats.org/spreadsheetml/2006/main" count="234" uniqueCount="160">
  <si>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</si>
  <si>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</si>
  <si>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</si>
  <si>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</si>
  <si>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</si>
  <si>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</si>
  <si>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</si>
  <si>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</si>
  <si>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</si>
  <si>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</si>
  <si>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</si>
  <si>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</si>
  <si>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</si>
  <si>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</si>
  <si>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</si>
  <si>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</si>
  <si>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</si>
  <si>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</si>
  <si>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</si>
  <si>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</si>
  <si>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</si>
  <si>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</si>
  <si>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</si>
  <si>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</si>
  <si>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</si>
  <si>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</si>
  <si>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</si>
  <si>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</si>
  <si>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</si>
  <si>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</si>
  <si>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</si>
  <si>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</si>
  <si>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</si>
  <si>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</si>
  <si>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</si>
  <si>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</si>
  <si>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</si>
  <si>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</si>
  <si>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</si>
  <si>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</si>
  <si>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</si>
  <si>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</si>
  <si>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</si>
  <si>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</si>
  <si>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</si>
  <si>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</si>
  <si>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</si>
  <si>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</si>
  <si>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</si>
  <si>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</si>
  <si>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</si>
  <si>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</si>
  <si>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</si>
  <si>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</si>
  <si>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</si>
  <si>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</si>
  <si>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</si>
  <si>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</si>
  <si>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</si>
  <si>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</si>
  <si>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</si>
  <si>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</si>
  <si>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</si>
  <si>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</si>
  <si>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</si>
  <si>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</si>
  <si>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</si>
  <si>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</si>
  <si>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</si>
  <si>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</si>
  <si>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</si>
  <si>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</si>
  <si>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</si>
  <si>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</si>
  <si>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</si>
  <si>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</si>
  <si>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</si>
  <si>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</si>
  <si>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</si>
  <si>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</si>
  <si>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</si>
  <si>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</si>
  <si>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</si>
  <si>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</si>
  <si>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</si>
  <si>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</si>
  <si>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</si>
  <si>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</si>
  <si>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</si>
  <si>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</si>
  <si>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</si>
  <si>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</si>
  <si>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</si>
  <si>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</si>
  <si>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</si>
  <si>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</si>
  <si>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</si>
  <si>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</si>
  <si>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</si>
  <si>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</si>
  <si>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</si>
  <si>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</si>
  <si>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</si>
  <si>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</si>
  <si>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</si>
  <si>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</si>
  <si>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</si>
  <si>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</si>
  <si>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</si>
  <si>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</si>
  <si>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</si>
  <si>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</si>
  <si>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</si>
  <si>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</si>
  <si>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</si>
  <si>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</si>
  <si>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</si>
  <si>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</si>
  <si>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</si>
  <si>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</si>
  <si>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</si>
  <si>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</si>
  <si>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</si>
  <si>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</si>
  <si>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</si>
  <si>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</si>
  <si>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</si>
  <si>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</si>
  <si>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</si>
  <si>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</si>
  <si>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</si>
  <si>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</si>
  <si>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</si>
  <si>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</si>
  <si>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</si>
  <si>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</si>
  <si>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Zastupitelstva konaného dne 8. 9. 2011  </t>
    </r>
  </si>
  <si>
    <t>SV/11/623</t>
  </si>
  <si>
    <t>Oprava fasády na hlavní budově ÚSP Chotělice</t>
  </si>
  <si>
    <t>Oplocení areálu</t>
  </si>
  <si>
    <t>zvýšení z rezervy Královéhradeckého kraje - Zastupitelstvo 8. 9. 2011</t>
  </si>
  <si>
    <t>VIII. zvýšení z rezervy Královéhradeckého kraje - Zastupitelstvo 8. 9. 2011</t>
  </si>
  <si>
    <t>IX. zapojení prostředků z rezervy Královéhradeckého kraje - Zastupitelstvo 8. 9. 2011</t>
  </si>
  <si>
    <t>Úprava prádelenského provozu</t>
  </si>
  <si>
    <t>SV/08/619</t>
  </si>
  <si>
    <t>Rekonstrukce domu č. p. 506</t>
  </si>
  <si>
    <t>budovy, haly a stavby</t>
  </si>
  <si>
    <t>stroje a zařízení</t>
  </si>
  <si>
    <t>drobný hmotný dlouhodobý majetek</t>
  </si>
  <si>
    <t>ostatní služby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</si>
  <si>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26.10.2011  </t>
    </r>
  </si>
  <si>
    <t>SV/11/624</t>
  </si>
  <si>
    <t>Nákup skladového kontejneru</t>
  </si>
  <si>
    <t>Kapitola 50 - Fond rozvoje a reprodukce Královéhradeckého kraje rok 2011 - sumář -  4.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</si>
  <si>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9.11.2011  </t>
    </r>
  </si>
  <si>
    <r>
      <t>změna dle usnesení Rady KHK a Zastupitelstva KHK č.  4</t>
    </r>
    <r>
      <rPr>
        <b/>
        <sz val="10"/>
        <rFont val="Arial"/>
        <family val="2"/>
      </rPr>
      <t>. změna rozpočtu KHK</t>
    </r>
  </si>
  <si>
    <t>SV/11/625</t>
  </si>
  <si>
    <t>DD Černožice - rekonstrukce střechy stávající budovy</t>
  </si>
  <si>
    <t>X. zapojení nerozděleného zůstatku - Zastupitelstvo 1. 12. 2011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</si>
  <si>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21.11.2011 Zastupitelstva konaného 1.12.2011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</si>
</sst>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4" xfId="0" applyNumberFormat="1" applyFont="1" applyFill="1" applyBorder="1" applyAlignment="1">
      <alignment horizontal="right"/>
    </xf>
    <xf numFmtId="164" fontId="4" fillId="34" borderId="25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2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 wrapText="1"/>
    </xf>
    <xf numFmtId="164" fontId="11" fillId="0" borderId="26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6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6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0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31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5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5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5" xfId="0" applyFont="1" applyBorder="1" applyAlignment="1">
      <alignment horizontal="left"/>
    </xf>
    <xf numFmtId="164" fontId="52" fillId="33" borderId="3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52" fillId="33" borderId="3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7" fontId="16" fillId="37" borderId="69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164" fontId="11" fillId="0" borderId="42" xfId="0" applyNumberFormat="1" applyFont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4" fillId="34" borderId="71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4" fillId="35" borderId="25" xfId="0" applyNumberFormat="1" applyFont="1" applyFill="1" applyBorder="1" applyAlignment="1">
      <alignment horizontal="right"/>
    </xf>
    <xf numFmtId="164" fontId="14" fillId="33" borderId="35" xfId="0" applyNumberFormat="1" applyFont="1" applyFill="1" applyBorder="1" applyAlignment="1">
      <alignment horizontal="right"/>
    </xf>
    <xf numFmtId="164" fontId="4" fillId="35" borderId="69" xfId="0" applyNumberFormat="1" applyFont="1" applyFill="1" applyBorder="1" applyAlignment="1">
      <alignment horizontal="right"/>
    </xf>
    <xf numFmtId="164" fontId="4" fillId="35" borderId="8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4" fillId="35" borderId="44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4" fillId="34" borderId="73" xfId="0" applyNumberFormat="1" applyFont="1" applyFill="1" applyBorder="1" applyAlignment="1">
      <alignment horizontal="right"/>
    </xf>
    <xf numFmtId="164" fontId="4" fillId="35" borderId="74" xfId="0" applyNumberFormat="1" applyFont="1" applyFill="1" applyBorder="1" applyAlignment="1">
      <alignment horizontal="right"/>
    </xf>
    <xf numFmtId="164" fontId="14" fillId="33" borderId="38" xfId="0" applyNumberFormat="1" applyFont="1" applyFill="1" applyBorder="1" applyAlignment="1">
      <alignment horizontal="right"/>
    </xf>
    <xf numFmtId="164" fontId="4" fillId="35" borderId="59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horizontal="left" wrapText="1"/>
    </xf>
    <xf numFmtId="0" fontId="0" fillId="0" borderId="61" xfId="0" applyBorder="1" applyAlignment="1">
      <alignment horizontal="lef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5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7" width="13.00390625" style="0" customWidth="1"/>
  </cols>
  <sheetData>
    <row r="1" spans="1:19" s="1" customFormat="1" ht="19.5" customHeight="1">
      <c r="A1" s="14" t="s">
        <v>153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customHeight="1" thickBot="1">
      <c r="A3" s="13"/>
      <c r="B3" s="13"/>
      <c r="C3" s="13"/>
      <c r="D3" s="16"/>
      <c r="E3" s="17" t="s">
        <v>1</v>
      </c>
      <c r="F3" s="18"/>
      <c r="G3" s="120">
        <v>35979.8</v>
      </c>
      <c r="H3" s="19"/>
      <c r="I3" s="19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" customHeight="1">
      <c r="A4" s="13"/>
      <c r="B4" s="13"/>
      <c r="C4" s="13"/>
      <c r="D4" s="16"/>
      <c r="E4" s="20" t="s">
        <v>53</v>
      </c>
      <c r="F4" s="21"/>
      <c r="G4" s="146">
        <v>35547.2</v>
      </c>
      <c r="H4" s="19"/>
      <c r="I4" s="19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5" customHeight="1">
      <c r="A5" s="13"/>
      <c r="B5" s="13"/>
      <c r="C5" s="13"/>
      <c r="D5" s="16"/>
      <c r="E5" s="223" t="s">
        <v>98</v>
      </c>
      <c r="F5" s="12"/>
      <c r="G5" s="224">
        <v>20955.8</v>
      </c>
      <c r="H5" s="19"/>
      <c r="I5" s="19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customHeight="1">
      <c r="A6" s="13"/>
      <c r="B6" s="13"/>
      <c r="C6" s="13"/>
      <c r="D6" s="16"/>
      <c r="E6" s="223" t="s">
        <v>97</v>
      </c>
      <c r="F6" s="12"/>
      <c r="G6" s="224">
        <v>7000</v>
      </c>
      <c r="H6" s="19"/>
      <c r="I6" s="19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" customHeight="1">
      <c r="A7" s="13"/>
      <c r="B7" s="13"/>
      <c r="C7" s="13"/>
      <c r="D7" s="16"/>
      <c r="E7" s="223" t="s">
        <v>128</v>
      </c>
      <c r="F7" s="12"/>
      <c r="G7" s="224">
        <v>60.6</v>
      </c>
      <c r="H7" s="19"/>
      <c r="I7" s="19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customHeight="1">
      <c r="A8" s="13"/>
      <c r="B8" s="13"/>
      <c r="C8" s="13"/>
      <c r="D8" s="16"/>
      <c r="E8" s="223" t="s">
        <v>140</v>
      </c>
      <c r="F8" s="12"/>
      <c r="G8" s="224">
        <v>5800</v>
      </c>
      <c r="H8" s="19"/>
      <c r="I8" s="19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5" customHeight="1" thickBot="1">
      <c r="A9" s="13"/>
      <c r="B9" s="13"/>
      <c r="C9" s="13"/>
      <c r="D9" s="16"/>
      <c r="E9" s="26" t="s">
        <v>32</v>
      </c>
      <c r="F9" s="27"/>
      <c r="G9" s="139">
        <f>SUM(G3:G8)</f>
        <v>105343.40000000001</v>
      </c>
      <c r="H9" s="19"/>
      <c r="I9" s="19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5" customHeight="1">
      <c r="A10" s="41" t="s">
        <v>30</v>
      </c>
      <c r="B10" s="16"/>
      <c r="C10" s="16"/>
      <c r="D10" s="16"/>
      <c r="E10" s="121"/>
      <c r="F10" s="121"/>
      <c r="G10" s="122"/>
      <c r="H10" s="19"/>
      <c r="I10" s="19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5" customHeight="1" thickBot="1">
      <c r="A11" s="16"/>
      <c r="B11" s="16"/>
      <c r="C11" s="16"/>
      <c r="D11" s="16"/>
      <c r="E11" s="16"/>
      <c r="F11" s="16"/>
      <c r="G11" s="23"/>
      <c r="H11" s="19"/>
      <c r="I11" s="19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 customHeight="1" thickBot="1">
      <c r="A12" s="22" t="s">
        <v>0</v>
      </c>
      <c r="B12" s="24"/>
      <c r="C12" s="24"/>
      <c r="D12" s="24"/>
      <c r="E12" s="24"/>
      <c r="F12" s="24"/>
      <c r="G12" s="50">
        <v>35979.8</v>
      </c>
      <c r="H12" s="138" t="s">
        <v>35</v>
      </c>
      <c r="I12" s="161" t="s">
        <v>36</v>
      </c>
      <c r="J12" s="12"/>
      <c r="K12" s="12"/>
      <c r="L12" s="12"/>
      <c r="M12" s="12"/>
      <c r="N12" s="12"/>
      <c r="O12" s="12"/>
      <c r="P12" s="12"/>
      <c r="Q12" s="12"/>
      <c r="R12" s="16"/>
      <c r="S12" s="16"/>
    </row>
    <row r="13" spans="1:19" ht="15" customHeight="1">
      <c r="A13" s="20" t="s">
        <v>2</v>
      </c>
      <c r="B13" s="21"/>
      <c r="C13" s="21"/>
      <c r="D13" s="21"/>
      <c r="E13" s="21" t="s">
        <v>54</v>
      </c>
      <c r="F13" s="140"/>
      <c r="G13" s="141">
        <v>-35979.8</v>
      </c>
      <c r="H13" s="19"/>
      <c r="I13" s="19"/>
      <c r="J13" s="12"/>
      <c r="K13" s="12"/>
      <c r="L13" s="12"/>
      <c r="M13" s="12"/>
      <c r="N13" s="12"/>
      <c r="O13" s="12"/>
      <c r="P13" s="12"/>
      <c r="Q13" s="12"/>
      <c r="R13" s="16"/>
      <c r="S13" s="16"/>
    </row>
    <row r="14" spans="1:19" ht="15" customHeight="1">
      <c r="A14" s="159" t="s">
        <v>3</v>
      </c>
      <c r="B14" s="143"/>
      <c r="C14" s="143"/>
      <c r="D14" s="143"/>
      <c r="E14" s="143"/>
      <c r="F14" s="144"/>
      <c r="G14" s="160">
        <f>SUM(G12+G13)</f>
        <v>0</v>
      </c>
      <c r="H14" s="19"/>
      <c r="I14" s="19"/>
      <c r="J14" s="12"/>
      <c r="K14" s="12"/>
      <c r="L14" s="12"/>
      <c r="M14" s="12"/>
      <c r="N14" s="12"/>
      <c r="O14" s="12"/>
      <c r="P14" s="12"/>
      <c r="Q14" s="12"/>
      <c r="R14" s="16"/>
      <c r="S14" s="16"/>
    </row>
    <row r="15" spans="1:19" ht="15" customHeight="1">
      <c r="A15" s="155" t="s">
        <v>55</v>
      </c>
      <c r="B15" s="156"/>
      <c r="C15" s="156"/>
      <c r="D15" s="156"/>
      <c r="E15" s="156"/>
      <c r="F15" s="157"/>
      <c r="G15" s="158">
        <v>35547.2</v>
      </c>
      <c r="H15" s="162"/>
      <c r="I15" s="19"/>
      <c r="J15" s="12"/>
      <c r="K15" s="12"/>
      <c r="L15" s="12"/>
      <c r="M15" s="12"/>
      <c r="N15" s="12"/>
      <c r="O15" s="12"/>
      <c r="P15" s="12"/>
      <c r="Q15" s="12"/>
      <c r="R15" s="16"/>
      <c r="S15" s="16"/>
    </row>
    <row r="16" spans="1:19" ht="15" customHeight="1">
      <c r="A16" s="142" t="s">
        <v>56</v>
      </c>
      <c r="B16" s="143"/>
      <c r="C16" s="143"/>
      <c r="D16" s="143"/>
      <c r="E16" s="143"/>
      <c r="F16" s="144"/>
      <c r="G16" s="145">
        <v>-35547.2</v>
      </c>
      <c r="H16" s="19"/>
      <c r="I16" s="19"/>
      <c r="J16" s="12"/>
      <c r="K16" s="12"/>
      <c r="L16" s="12"/>
      <c r="M16" s="12"/>
      <c r="N16" s="12"/>
      <c r="O16" s="12"/>
      <c r="P16" s="12"/>
      <c r="Q16" s="12"/>
      <c r="R16" s="16"/>
      <c r="S16" s="16"/>
    </row>
    <row r="17" spans="1:19" ht="15" customHeight="1">
      <c r="A17" s="176" t="s">
        <v>57</v>
      </c>
      <c r="B17" s="177"/>
      <c r="C17" s="177"/>
      <c r="D17" s="177"/>
      <c r="E17" s="177"/>
      <c r="F17" s="178"/>
      <c r="G17" s="179">
        <v>20955.8</v>
      </c>
      <c r="H17" s="162"/>
      <c r="I17" s="19"/>
      <c r="J17" s="12"/>
      <c r="K17" s="12"/>
      <c r="L17" s="12"/>
      <c r="M17" s="12"/>
      <c r="N17" s="12"/>
      <c r="O17" s="12"/>
      <c r="P17" s="12"/>
      <c r="Q17" s="12"/>
      <c r="R17" s="16"/>
      <c r="S17" s="16"/>
    </row>
    <row r="18" spans="1:19" ht="15" customHeight="1">
      <c r="A18" s="142" t="s">
        <v>58</v>
      </c>
      <c r="B18" s="143"/>
      <c r="C18" s="143"/>
      <c r="D18" s="143"/>
      <c r="E18" s="143"/>
      <c r="F18" s="178"/>
      <c r="G18" s="179">
        <v>-20955.8</v>
      </c>
      <c r="H18" s="162"/>
      <c r="I18" s="19"/>
      <c r="J18" s="12"/>
      <c r="K18" s="12"/>
      <c r="L18" s="12"/>
      <c r="M18" s="12"/>
      <c r="N18" s="12"/>
      <c r="O18" s="12"/>
      <c r="P18" s="12"/>
      <c r="Q18" s="12"/>
      <c r="R18" s="16"/>
      <c r="S18" s="16"/>
    </row>
    <row r="19" spans="1:19" ht="15" customHeight="1">
      <c r="A19" s="207" t="s">
        <v>95</v>
      </c>
      <c r="B19" s="156"/>
      <c r="C19" s="156"/>
      <c r="D19" s="156"/>
      <c r="E19" s="156"/>
      <c r="F19" s="178"/>
      <c r="G19" s="179">
        <v>7000</v>
      </c>
      <c r="H19" s="162"/>
      <c r="I19" s="19"/>
      <c r="J19" s="12"/>
      <c r="K19" s="12"/>
      <c r="L19" s="12"/>
      <c r="M19" s="12"/>
      <c r="N19" s="12"/>
      <c r="O19" s="12"/>
      <c r="P19" s="12"/>
      <c r="Q19" s="12"/>
      <c r="R19" s="16"/>
      <c r="S19" s="16"/>
    </row>
    <row r="20" spans="1:19" ht="15" customHeight="1">
      <c r="A20" s="207" t="s">
        <v>96</v>
      </c>
      <c r="B20" s="156"/>
      <c r="C20" s="156"/>
      <c r="D20" s="156"/>
      <c r="E20" s="156"/>
      <c r="F20" s="178"/>
      <c r="G20" s="179">
        <v>-7000</v>
      </c>
      <c r="H20" s="162"/>
      <c r="I20" s="19"/>
      <c r="J20" s="12"/>
      <c r="K20" s="12"/>
      <c r="L20" s="12"/>
      <c r="M20" s="12"/>
      <c r="N20" s="12"/>
      <c r="O20" s="12"/>
      <c r="P20" s="12"/>
      <c r="Q20" s="12"/>
      <c r="R20" s="16"/>
      <c r="S20" s="16"/>
    </row>
    <row r="21" spans="1:19" ht="15" customHeight="1">
      <c r="A21" s="47" t="s">
        <v>129</v>
      </c>
      <c r="B21" s="143"/>
      <c r="C21" s="143"/>
      <c r="D21" s="143"/>
      <c r="E21" s="143"/>
      <c r="F21" s="178"/>
      <c r="G21" s="179">
        <v>60.6</v>
      </c>
      <c r="H21" s="162"/>
      <c r="I21" s="19"/>
      <c r="J21" s="12"/>
      <c r="K21" s="12"/>
      <c r="L21" s="12"/>
      <c r="M21" s="12"/>
      <c r="N21" s="12"/>
      <c r="O21" s="12"/>
      <c r="P21" s="12"/>
      <c r="Q21" s="12"/>
      <c r="R21" s="16"/>
      <c r="S21" s="16"/>
    </row>
    <row r="22" spans="1:19" ht="15" customHeight="1">
      <c r="A22" s="47" t="s">
        <v>141</v>
      </c>
      <c r="B22" s="143"/>
      <c r="C22" s="143"/>
      <c r="D22" s="143"/>
      <c r="E22" s="143"/>
      <c r="F22" s="178"/>
      <c r="G22" s="179">
        <v>5800</v>
      </c>
      <c r="H22" s="162">
        <f>G12+G15+G17+G19+G21+G22</f>
        <v>105343.40000000001</v>
      </c>
      <c r="I22" s="19"/>
      <c r="J22" s="12"/>
      <c r="K22" s="12"/>
      <c r="L22" s="12"/>
      <c r="M22" s="12"/>
      <c r="N22" s="12"/>
      <c r="O22" s="12"/>
      <c r="P22" s="12"/>
      <c r="Q22" s="12"/>
      <c r="R22" s="16"/>
      <c r="S22" s="16"/>
    </row>
    <row r="23" spans="1:19" ht="15" customHeight="1">
      <c r="A23" s="47" t="s">
        <v>142</v>
      </c>
      <c r="B23" s="143"/>
      <c r="C23" s="143"/>
      <c r="D23" s="143"/>
      <c r="E23" s="143"/>
      <c r="F23" s="144"/>
      <c r="G23" s="179">
        <v>-5800</v>
      </c>
      <c r="H23" s="162"/>
      <c r="I23" s="19"/>
      <c r="J23" s="12"/>
      <c r="K23" s="12"/>
      <c r="L23" s="12"/>
      <c r="M23" s="12"/>
      <c r="N23" s="12"/>
      <c r="O23" s="12"/>
      <c r="P23" s="12"/>
      <c r="Q23" s="12"/>
      <c r="R23" s="16"/>
      <c r="S23" s="16"/>
    </row>
    <row r="24" spans="1:19" ht="15" customHeight="1">
      <c r="A24" s="245" t="s">
        <v>158</v>
      </c>
      <c r="B24" s="12"/>
      <c r="C24" s="12"/>
      <c r="D24" s="12"/>
      <c r="E24" s="12"/>
      <c r="F24" s="282"/>
      <c r="G24" s="179">
        <v>-60.6</v>
      </c>
      <c r="H24" s="162"/>
      <c r="I24" s="19"/>
      <c r="J24" s="12"/>
      <c r="K24" s="12"/>
      <c r="L24" s="12"/>
      <c r="M24" s="12"/>
      <c r="N24" s="12"/>
      <c r="O24" s="12"/>
      <c r="P24" s="12"/>
      <c r="Q24" s="12"/>
      <c r="R24" s="16"/>
      <c r="S24" s="16"/>
    </row>
    <row r="25" spans="1:19" ht="15" customHeight="1" thickBot="1">
      <c r="A25" s="26" t="s">
        <v>3</v>
      </c>
      <c r="B25" s="27"/>
      <c r="C25" s="27"/>
      <c r="D25" s="27"/>
      <c r="E25" s="27"/>
      <c r="F25" s="28"/>
      <c r="G25" s="128">
        <v>0</v>
      </c>
      <c r="H25" s="162">
        <f>SUM(G12+G15+G17+G19+G21+G22)</f>
        <v>105343.40000000001</v>
      </c>
      <c r="I25" s="138">
        <f>H22+G13+G18+G16+G20+G23+G24</f>
        <v>5.8193450058752205E-12</v>
      </c>
      <c r="J25" s="12"/>
      <c r="K25" s="12"/>
      <c r="L25" s="12"/>
      <c r="M25" s="12"/>
      <c r="N25" s="12"/>
      <c r="O25" s="12"/>
      <c r="P25" s="12"/>
      <c r="Q25" s="12"/>
      <c r="R25" s="16"/>
      <c r="S25" s="16"/>
    </row>
    <row r="26" spans="1:19" ht="15" customHeight="1">
      <c r="A26" s="39"/>
      <c r="B26" s="12"/>
      <c r="C26" s="12"/>
      <c r="D26" s="12"/>
      <c r="E26" s="12"/>
      <c r="F26" s="12"/>
      <c r="G26" s="122"/>
      <c r="H26" s="19"/>
      <c r="I26" s="138"/>
      <c r="J26" s="12"/>
      <c r="K26" s="12"/>
      <c r="L26" s="12"/>
      <c r="M26" s="12"/>
      <c r="N26" s="12"/>
      <c r="O26" s="12"/>
      <c r="P26" s="12"/>
      <c r="Q26" s="12"/>
      <c r="R26" s="16"/>
      <c r="S26" s="16"/>
    </row>
    <row r="27" spans="1:19" ht="12" customHeight="1" thickBot="1">
      <c r="A27" s="12"/>
      <c r="B27" s="12"/>
      <c r="C27" s="12"/>
      <c r="D27" s="12"/>
      <c r="E27" s="12"/>
      <c r="F27" s="12"/>
      <c r="G27" s="25"/>
      <c r="H27" s="19" t="s">
        <v>31</v>
      </c>
      <c r="I27" s="19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27" ht="57.75" customHeight="1" thickBot="1">
      <c r="A28" s="12"/>
      <c r="B28" s="12"/>
      <c r="C28" s="12"/>
      <c r="D28" s="12"/>
      <c r="E28" s="12"/>
      <c r="F28" s="12"/>
      <c r="G28" s="25"/>
      <c r="H28" s="283" t="s">
        <v>90</v>
      </c>
      <c r="I28" s="284"/>
      <c r="J28" s="285"/>
      <c r="K28" s="285"/>
      <c r="L28" s="285"/>
      <c r="M28" s="285"/>
      <c r="N28" s="285"/>
      <c r="O28" s="286"/>
      <c r="P28" s="283" t="s">
        <v>40</v>
      </c>
      <c r="Q28" s="285"/>
      <c r="R28" s="283" t="s">
        <v>133</v>
      </c>
      <c r="S28" s="285"/>
      <c r="T28" s="287"/>
      <c r="U28" s="288"/>
      <c r="V28" s="289" t="s">
        <v>155</v>
      </c>
      <c r="W28" s="285"/>
      <c r="X28" s="290"/>
      <c r="Y28" s="290"/>
      <c r="Z28" s="290"/>
      <c r="AA28" s="291"/>
    </row>
    <row r="29" spans="1:27" ht="107.25" customHeight="1" thickBot="1">
      <c r="A29" s="2" t="s">
        <v>14</v>
      </c>
      <c r="B29" s="3" t="s">
        <v>4</v>
      </c>
      <c r="C29" s="10" t="s">
        <v>5</v>
      </c>
      <c r="D29" s="4" t="s">
        <v>6</v>
      </c>
      <c r="E29" s="4" t="s">
        <v>7</v>
      </c>
      <c r="F29" s="4" t="s">
        <v>12</v>
      </c>
      <c r="G29" s="67" t="s">
        <v>52</v>
      </c>
      <c r="H29" s="175" t="s">
        <v>94</v>
      </c>
      <c r="I29" s="67" t="s">
        <v>11</v>
      </c>
      <c r="J29" s="183" t="s">
        <v>77</v>
      </c>
      <c r="K29" s="5" t="s">
        <v>11</v>
      </c>
      <c r="L29" s="183" t="s">
        <v>93</v>
      </c>
      <c r="M29" s="5" t="s">
        <v>11</v>
      </c>
      <c r="N29" s="175" t="s">
        <v>127</v>
      </c>
      <c r="O29" s="5" t="s">
        <v>11</v>
      </c>
      <c r="P29" s="66" t="s">
        <v>130</v>
      </c>
      <c r="Q29" s="5" t="s">
        <v>11</v>
      </c>
      <c r="R29" s="183" t="s">
        <v>134</v>
      </c>
      <c r="S29" s="5" t="s">
        <v>11</v>
      </c>
      <c r="T29" s="183" t="s">
        <v>136</v>
      </c>
      <c r="U29" s="5" t="s">
        <v>11</v>
      </c>
      <c r="V29" s="183" t="s">
        <v>150</v>
      </c>
      <c r="W29" s="5" t="s">
        <v>11</v>
      </c>
      <c r="X29" s="183" t="s">
        <v>154</v>
      </c>
      <c r="Y29" s="5" t="s">
        <v>11</v>
      </c>
      <c r="Z29" s="183" t="s">
        <v>159</v>
      </c>
      <c r="AA29" s="5" t="s">
        <v>11</v>
      </c>
    </row>
    <row r="30" spans="1:27" ht="14.25" customHeight="1">
      <c r="A30" s="95">
        <v>1</v>
      </c>
      <c r="B30" s="96">
        <v>4357</v>
      </c>
      <c r="C30" s="84"/>
      <c r="D30" s="68"/>
      <c r="E30" s="85" t="s">
        <v>28</v>
      </c>
      <c r="F30" s="86"/>
      <c r="G30" s="124">
        <f>SUM(G38+G37+G36)</f>
        <v>3300</v>
      </c>
      <c r="H30" s="55"/>
      <c r="I30" s="124">
        <f>SUM(I38+I37+I36)</f>
        <v>4834.4</v>
      </c>
      <c r="J30" s="55"/>
      <c r="K30" s="124">
        <f>SUM(K38+K37+K36)</f>
        <v>4834.4</v>
      </c>
      <c r="L30" s="55"/>
      <c r="M30" s="124">
        <f>SUM(M38+M37+M36)</f>
        <v>4834.4</v>
      </c>
      <c r="N30" s="55"/>
      <c r="O30" s="124">
        <f>SUM(O38+O37+O36)</f>
        <v>4231.1</v>
      </c>
      <c r="P30" s="184"/>
      <c r="Q30" s="124">
        <f>SUM(Q38+Q37+Q36)</f>
        <v>4231.1</v>
      </c>
      <c r="R30" s="184"/>
      <c r="S30" s="124">
        <f>SUM(S38+S37+S36)</f>
        <v>4200</v>
      </c>
      <c r="T30" s="184"/>
      <c r="U30" s="258">
        <f>SUM(U38+U37+U36)</f>
        <v>4200</v>
      </c>
      <c r="V30" s="184"/>
      <c r="W30" s="258">
        <f>SUM(W38+W37+W36)</f>
        <v>4200</v>
      </c>
      <c r="X30" s="184"/>
      <c r="Y30" s="258">
        <f>SUM(Y38+Y37+Y36)</f>
        <v>4200</v>
      </c>
      <c r="Z30" s="184"/>
      <c r="AA30" s="258">
        <f>SUM(AA38+AA37+AA36)</f>
        <v>4200</v>
      </c>
    </row>
    <row r="31" spans="1:27" ht="14.25" customHeight="1">
      <c r="A31" s="75"/>
      <c r="B31" s="65"/>
      <c r="C31" s="65">
        <v>6121</v>
      </c>
      <c r="D31" s="29" t="s">
        <v>33</v>
      </c>
      <c r="E31" s="29" t="s">
        <v>44</v>
      </c>
      <c r="F31" s="76"/>
      <c r="G31" s="136">
        <v>0</v>
      </c>
      <c r="H31" s="53">
        <v>1503.3</v>
      </c>
      <c r="I31" s="136">
        <v>1503.3</v>
      </c>
      <c r="J31" s="53"/>
      <c r="K31" s="136">
        <v>1503.3</v>
      </c>
      <c r="L31" s="53"/>
      <c r="M31" s="136">
        <v>1503.3</v>
      </c>
      <c r="N31" s="53">
        <v>-1503.3</v>
      </c>
      <c r="O31" s="136">
        <v>0</v>
      </c>
      <c r="P31" s="53"/>
      <c r="Q31" s="136">
        <v>0</v>
      </c>
      <c r="R31" s="53"/>
      <c r="S31" s="136">
        <v>0</v>
      </c>
      <c r="T31" s="53"/>
      <c r="U31" s="136">
        <v>0</v>
      </c>
      <c r="V31" s="53"/>
      <c r="W31" s="136">
        <v>0</v>
      </c>
      <c r="X31" s="53"/>
      <c r="Y31" s="136">
        <v>0</v>
      </c>
      <c r="Z31" s="53"/>
      <c r="AA31" s="136">
        <v>0</v>
      </c>
    </row>
    <row r="32" spans="1:27" ht="14.25" customHeight="1">
      <c r="A32" s="75"/>
      <c r="B32" s="65"/>
      <c r="C32" s="99">
        <v>6351</v>
      </c>
      <c r="D32" s="37" t="s">
        <v>59</v>
      </c>
      <c r="E32" s="37" t="s">
        <v>60</v>
      </c>
      <c r="F32" s="72"/>
      <c r="G32" s="196">
        <v>3300</v>
      </c>
      <c r="H32" s="54"/>
      <c r="I32" s="196">
        <v>3300</v>
      </c>
      <c r="J32" s="54"/>
      <c r="K32" s="196">
        <v>3300</v>
      </c>
      <c r="L32" s="54"/>
      <c r="M32" s="196">
        <v>3300</v>
      </c>
      <c r="N32" s="54"/>
      <c r="O32" s="196">
        <v>3300</v>
      </c>
      <c r="P32" s="54"/>
      <c r="Q32" s="196">
        <v>3300</v>
      </c>
      <c r="R32" s="54"/>
      <c r="S32" s="196">
        <v>3300</v>
      </c>
      <c r="T32" s="54"/>
      <c r="U32" s="196">
        <v>3300</v>
      </c>
      <c r="V32" s="54"/>
      <c r="W32" s="196">
        <v>3300</v>
      </c>
      <c r="X32" s="54">
        <v>-243.9</v>
      </c>
      <c r="Y32" s="196">
        <v>3056.1</v>
      </c>
      <c r="Z32" s="54"/>
      <c r="AA32" s="196">
        <v>3056.1</v>
      </c>
    </row>
    <row r="33" spans="1:27" ht="14.25" customHeight="1">
      <c r="A33" s="88"/>
      <c r="B33" s="99"/>
      <c r="C33" s="99">
        <v>6351</v>
      </c>
      <c r="D33" s="37" t="s">
        <v>99</v>
      </c>
      <c r="E33" s="37" t="s">
        <v>131</v>
      </c>
      <c r="F33" s="72"/>
      <c r="G33" s="196">
        <v>0</v>
      </c>
      <c r="H33" s="54"/>
      <c r="I33" s="196">
        <v>0</v>
      </c>
      <c r="J33" s="54"/>
      <c r="K33" s="196">
        <v>0</v>
      </c>
      <c r="L33" s="54"/>
      <c r="M33" s="196">
        <v>0</v>
      </c>
      <c r="N33" s="54">
        <v>300</v>
      </c>
      <c r="O33" s="196">
        <v>300</v>
      </c>
      <c r="P33" s="54"/>
      <c r="Q33" s="196">
        <v>300</v>
      </c>
      <c r="R33" s="54"/>
      <c r="S33" s="196">
        <v>300</v>
      </c>
      <c r="T33" s="54"/>
      <c r="U33" s="196">
        <v>300</v>
      </c>
      <c r="V33" s="54"/>
      <c r="W33" s="196">
        <v>300</v>
      </c>
      <c r="X33" s="54">
        <v>243.9</v>
      </c>
      <c r="Y33" s="196">
        <v>543.9</v>
      </c>
      <c r="Z33" s="54"/>
      <c r="AA33" s="196">
        <v>543.9</v>
      </c>
    </row>
    <row r="34" spans="1:27" ht="14.25" customHeight="1">
      <c r="A34" s="75"/>
      <c r="B34" s="65"/>
      <c r="C34" s="65">
        <v>6351</v>
      </c>
      <c r="D34" s="37" t="s">
        <v>100</v>
      </c>
      <c r="E34" s="37" t="s">
        <v>101</v>
      </c>
      <c r="F34" s="72"/>
      <c r="G34" s="196">
        <v>0</v>
      </c>
      <c r="H34" s="54"/>
      <c r="I34" s="196">
        <v>0</v>
      </c>
      <c r="J34" s="54"/>
      <c r="K34" s="196">
        <v>0</v>
      </c>
      <c r="L34" s="54"/>
      <c r="M34" s="196">
        <v>0</v>
      </c>
      <c r="N34" s="54">
        <v>300</v>
      </c>
      <c r="O34" s="196">
        <v>300</v>
      </c>
      <c r="P34" s="54"/>
      <c r="Q34" s="196">
        <v>300</v>
      </c>
      <c r="R34" s="54"/>
      <c r="S34" s="196">
        <v>300</v>
      </c>
      <c r="T34" s="54"/>
      <c r="U34" s="196">
        <v>300</v>
      </c>
      <c r="V34" s="54"/>
      <c r="W34" s="196">
        <v>300</v>
      </c>
      <c r="X34" s="54"/>
      <c r="Y34" s="196">
        <v>300</v>
      </c>
      <c r="Z34" s="54"/>
      <c r="AA34" s="196">
        <v>300</v>
      </c>
    </row>
    <row r="35" spans="1:27" ht="14.25" customHeight="1">
      <c r="A35" s="82"/>
      <c r="B35" s="83"/>
      <c r="C35" s="99">
        <v>6351</v>
      </c>
      <c r="D35" s="37" t="s">
        <v>102</v>
      </c>
      <c r="E35" s="37" t="s">
        <v>132</v>
      </c>
      <c r="F35" s="72"/>
      <c r="G35" s="196">
        <v>0</v>
      </c>
      <c r="H35" s="54"/>
      <c r="I35" s="196">
        <v>0</v>
      </c>
      <c r="J35" s="54"/>
      <c r="K35" s="196">
        <v>0</v>
      </c>
      <c r="L35" s="54"/>
      <c r="M35" s="196">
        <v>0</v>
      </c>
      <c r="N35" s="54">
        <v>300</v>
      </c>
      <c r="O35" s="196">
        <v>300</v>
      </c>
      <c r="P35" s="54"/>
      <c r="Q35" s="196">
        <v>300</v>
      </c>
      <c r="R35" s="54"/>
      <c r="S35" s="196">
        <v>300</v>
      </c>
      <c r="T35" s="54"/>
      <c r="U35" s="196">
        <v>300</v>
      </c>
      <c r="V35" s="54"/>
      <c r="W35" s="196">
        <v>300</v>
      </c>
      <c r="X35" s="54"/>
      <c r="Y35" s="196">
        <v>300</v>
      </c>
      <c r="Z35" s="54"/>
      <c r="AA35" s="196">
        <v>300</v>
      </c>
    </row>
    <row r="36" spans="1:27" ht="14.25" customHeight="1">
      <c r="A36" s="75"/>
      <c r="B36" s="65"/>
      <c r="C36" s="92">
        <v>6121</v>
      </c>
      <c r="D36" s="29"/>
      <c r="E36" s="34" t="s">
        <v>61</v>
      </c>
      <c r="F36" s="76"/>
      <c r="G36" s="149">
        <v>0</v>
      </c>
      <c r="H36" s="152">
        <v>1503.3</v>
      </c>
      <c r="I36" s="149">
        <v>1503.3</v>
      </c>
      <c r="J36" s="152"/>
      <c r="K36" s="149">
        <v>1503.3</v>
      </c>
      <c r="L36" s="152"/>
      <c r="M36" s="149">
        <v>1503.3</v>
      </c>
      <c r="N36" s="152">
        <v>-1503.3</v>
      </c>
      <c r="O36" s="149">
        <v>0</v>
      </c>
      <c r="P36" s="53"/>
      <c r="Q36" s="149">
        <v>0</v>
      </c>
      <c r="R36" s="152"/>
      <c r="S36" s="149">
        <v>0</v>
      </c>
      <c r="T36" s="152"/>
      <c r="U36" s="149">
        <v>0</v>
      </c>
      <c r="V36" s="152"/>
      <c r="W36" s="149">
        <v>0</v>
      </c>
      <c r="X36" s="152"/>
      <c r="Y36" s="149">
        <v>0</v>
      </c>
      <c r="Z36" s="152"/>
      <c r="AA36" s="149">
        <v>0</v>
      </c>
    </row>
    <row r="37" spans="1:27" ht="14.25" customHeight="1">
      <c r="A37" s="88"/>
      <c r="B37" s="99"/>
      <c r="C37" s="89">
        <v>6351</v>
      </c>
      <c r="D37" s="37"/>
      <c r="E37" s="31" t="s">
        <v>13</v>
      </c>
      <c r="F37" s="72"/>
      <c r="G37" s="131">
        <v>3300</v>
      </c>
      <c r="H37" s="51"/>
      <c r="I37" s="131">
        <v>3300</v>
      </c>
      <c r="J37" s="51"/>
      <c r="K37" s="131">
        <v>3300</v>
      </c>
      <c r="L37" s="51"/>
      <c r="M37" s="131">
        <v>3300</v>
      </c>
      <c r="N37" s="246">
        <v>900</v>
      </c>
      <c r="O37" s="131">
        <v>4200</v>
      </c>
      <c r="P37" s="51"/>
      <c r="Q37" s="131">
        <v>4200</v>
      </c>
      <c r="R37" s="51"/>
      <c r="S37" s="131">
        <v>4200</v>
      </c>
      <c r="T37" s="51"/>
      <c r="U37" s="131">
        <v>4200</v>
      </c>
      <c r="V37" s="51"/>
      <c r="W37" s="131">
        <v>4200</v>
      </c>
      <c r="X37" s="51"/>
      <c r="Y37" s="131">
        <v>4200</v>
      </c>
      <c r="Z37" s="51"/>
      <c r="AA37" s="131">
        <v>4200</v>
      </c>
    </row>
    <row r="38" spans="1:27" ht="14.25" customHeight="1" thickBot="1">
      <c r="A38" s="82"/>
      <c r="B38" s="83"/>
      <c r="C38" s="185">
        <v>6130</v>
      </c>
      <c r="D38" s="68"/>
      <c r="E38" s="186" t="s">
        <v>62</v>
      </c>
      <c r="F38" s="86"/>
      <c r="G38" s="201">
        <v>0</v>
      </c>
      <c r="H38" s="201">
        <v>31.1</v>
      </c>
      <c r="I38" s="201">
        <v>31.1</v>
      </c>
      <c r="J38" s="201"/>
      <c r="K38" s="201">
        <v>31.1</v>
      </c>
      <c r="L38" s="201"/>
      <c r="M38" s="201">
        <v>31.1</v>
      </c>
      <c r="N38" s="201"/>
      <c r="O38" s="201">
        <v>31.1</v>
      </c>
      <c r="P38" s="187"/>
      <c r="Q38" s="201">
        <v>31.1</v>
      </c>
      <c r="R38" s="187">
        <v>-31.1</v>
      </c>
      <c r="S38" s="201">
        <v>0</v>
      </c>
      <c r="T38" s="187"/>
      <c r="U38" s="259">
        <v>0</v>
      </c>
      <c r="V38" s="187"/>
      <c r="W38" s="259">
        <v>0</v>
      </c>
      <c r="X38" s="187"/>
      <c r="Y38" s="259">
        <v>0</v>
      </c>
      <c r="Z38" s="187"/>
      <c r="AA38" s="259">
        <v>0</v>
      </c>
    </row>
    <row r="39" spans="1:27" ht="14.25" customHeight="1">
      <c r="A39" s="95">
        <v>3</v>
      </c>
      <c r="B39" s="96">
        <v>4357</v>
      </c>
      <c r="C39" s="96"/>
      <c r="D39" s="35"/>
      <c r="E39" s="97" t="s">
        <v>26</v>
      </c>
      <c r="F39" s="98"/>
      <c r="G39" s="127">
        <f>SUM(G49+G47)</f>
        <v>8793.8</v>
      </c>
      <c r="H39" s="55"/>
      <c r="I39" s="127">
        <f>SUM(I49+I47)</f>
        <v>23575.3</v>
      </c>
      <c r="J39" s="55"/>
      <c r="K39" s="127">
        <f>SUM(K49+K47)</f>
        <v>23575.3</v>
      </c>
      <c r="L39" s="55"/>
      <c r="M39" s="127">
        <f>SUM(M49+M47)</f>
        <v>23575.3</v>
      </c>
      <c r="N39" s="55"/>
      <c r="O39" s="127">
        <f>SUM(O49+O47)</f>
        <v>25325.3</v>
      </c>
      <c r="P39" s="55"/>
      <c r="Q39" s="127">
        <f>SUM(Q49+Q47+Q48+Q50)</f>
        <v>25325.3</v>
      </c>
      <c r="R39" s="55"/>
      <c r="S39" s="127">
        <f>SUM(S49+S47+S48+S50)</f>
        <v>25325.3</v>
      </c>
      <c r="T39" s="55"/>
      <c r="U39" s="260">
        <f>SUM(U49+U47+U48+U50)</f>
        <v>25325.3</v>
      </c>
      <c r="V39" s="55"/>
      <c r="W39" s="260">
        <f>SUM(W49+W47+W48+W50)</f>
        <v>25325.3</v>
      </c>
      <c r="X39" s="55"/>
      <c r="Y39" s="260">
        <f>SUM(Y49+Y47+Y48+Y50)</f>
        <v>25325.3</v>
      </c>
      <c r="Z39" s="55"/>
      <c r="AA39" s="260">
        <f>SUM(AA49+AA47+AA48+AA50)</f>
        <v>25235.3</v>
      </c>
    </row>
    <row r="40" spans="1:27" ht="14.25" customHeight="1">
      <c r="A40" s="75"/>
      <c r="B40" s="65"/>
      <c r="C40" s="65">
        <v>6121</v>
      </c>
      <c r="D40" s="37" t="s">
        <v>27</v>
      </c>
      <c r="E40" s="113" t="s">
        <v>45</v>
      </c>
      <c r="F40" s="76"/>
      <c r="G40" s="77">
        <v>3693.8</v>
      </c>
      <c r="H40" s="54">
        <v>10336.1</v>
      </c>
      <c r="I40" s="77">
        <v>14029.9</v>
      </c>
      <c r="J40" s="54"/>
      <c r="K40" s="77">
        <v>14029.9</v>
      </c>
      <c r="L40" s="54"/>
      <c r="M40" s="77">
        <v>14029.9</v>
      </c>
      <c r="N40" s="54"/>
      <c r="O40" s="77">
        <v>14029.9</v>
      </c>
      <c r="P40" s="54">
        <v>-3800</v>
      </c>
      <c r="Q40" s="77">
        <v>10229.9</v>
      </c>
      <c r="R40" s="54"/>
      <c r="S40" s="77">
        <v>10229.9</v>
      </c>
      <c r="T40" s="54">
        <v>-36</v>
      </c>
      <c r="U40" s="136">
        <v>10193.9</v>
      </c>
      <c r="V40" s="54"/>
      <c r="W40" s="136">
        <v>10193.9</v>
      </c>
      <c r="X40" s="54"/>
      <c r="Y40" s="136">
        <v>10193.9</v>
      </c>
      <c r="Z40" s="54"/>
      <c r="AA40" s="136">
        <v>10193.9</v>
      </c>
    </row>
    <row r="41" spans="1:27" ht="14.25" customHeight="1">
      <c r="A41" s="88"/>
      <c r="B41" s="99"/>
      <c r="C41" s="65">
        <v>6122</v>
      </c>
      <c r="D41" s="37" t="s">
        <v>27</v>
      </c>
      <c r="E41" s="113" t="s">
        <v>45</v>
      </c>
      <c r="F41" s="76"/>
      <c r="G41" s="77">
        <v>0</v>
      </c>
      <c r="H41" s="54"/>
      <c r="I41" s="77">
        <v>0</v>
      </c>
      <c r="J41" s="54"/>
      <c r="K41" s="77">
        <v>0</v>
      </c>
      <c r="L41" s="54"/>
      <c r="M41" s="77">
        <v>0</v>
      </c>
      <c r="N41" s="54"/>
      <c r="O41" s="77">
        <v>0</v>
      </c>
      <c r="P41" s="54">
        <v>3800</v>
      </c>
      <c r="Q41" s="77">
        <v>3800</v>
      </c>
      <c r="R41" s="54"/>
      <c r="S41" s="77">
        <v>3800</v>
      </c>
      <c r="T41" s="54">
        <v>36</v>
      </c>
      <c r="U41" s="136">
        <v>3836</v>
      </c>
      <c r="V41" s="54"/>
      <c r="W41" s="136">
        <v>3836</v>
      </c>
      <c r="X41" s="54"/>
      <c r="Y41" s="136">
        <v>3836</v>
      </c>
      <c r="Z41" s="54">
        <v>-1475.6</v>
      </c>
      <c r="AA41" s="136">
        <v>2360.4</v>
      </c>
    </row>
    <row r="42" spans="1:27" ht="14.25" customHeight="1">
      <c r="A42" s="88"/>
      <c r="B42" s="99"/>
      <c r="C42" s="65">
        <v>5137</v>
      </c>
      <c r="D42" s="37" t="s">
        <v>27</v>
      </c>
      <c r="E42" s="113" t="s">
        <v>45</v>
      </c>
      <c r="F42" s="76"/>
      <c r="G42" s="77">
        <v>100</v>
      </c>
      <c r="H42" s="54">
        <v>4424</v>
      </c>
      <c r="I42" s="77">
        <v>4524</v>
      </c>
      <c r="J42" s="54"/>
      <c r="K42" s="77">
        <v>4524</v>
      </c>
      <c r="L42" s="54"/>
      <c r="M42" s="77">
        <v>4524</v>
      </c>
      <c r="N42" s="54"/>
      <c r="O42" s="77">
        <v>4524</v>
      </c>
      <c r="P42" s="54">
        <v>-12.3</v>
      </c>
      <c r="Q42" s="77">
        <v>4511.7</v>
      </c>
      <c r="R42" s="54"/>
      <c r="S42" s="77">
        <v>4511.7</v>
      </c>
      <c r="T42" s="54"/>
      <c r="U42" s="136">
        <v>4511.7</v>
      </c>
      <c r="V42" s="54"/>
      <c r="W42" s="136">
        <v>4511.7</v>
      </c>
      <c r="X42" s="54"/>
      <c r="Y42" s="136">
        <v>4511.7</v>
      </c>
      <c r="Z42" s="54">
        <v>-1614.4</v>
      </c>
      <c r="AA42" s="136">
        <v>2897.3</v>
      </c>
    </row>
    <row r="43" spans="1:27" ht="14.25" customHeight="1">
      <c r="A43" s="88"/>
      <c r="B43" s="99"/>
      <c r="C43" s="65">
        <v>5169</v>
      </c>
      <c r="D43" s="37" t="s">
        <v>27</v>
      </c>
      <c r="E43" s="113" t="s">
        <v>45</v>
      </c>
      <c r="F43" s="76"/>
      <c r="G43" s="77">
        <v>0</v>
      </c>
      <c r="H43" s="54"/>
      <c r="I43" s="77">
        <v>0</v>
      </c>
      <c r="J43" s="54"/>
      <c r="K43" s="77">
        <v>0</v>
      </c>
      <c r="L43" s="54"/>
      <c r="M43" s="77">
        <v>0</v>
      </c>
      <c r="N43" s="54"/>
      <c r="O43" s="77">
        <v>0</v>
      </c>
      <c r="P43" s="54">
        <v>12.3</v>
      </c>
      <c r="Q43" s="77">
        <v>12.3</v>
      </c>
      <c r="R43" s="54"/>
      <c r="S43" s="77">
        <v>12.3</v>
      </c>
      <c r="T43" s="54"/>
      <c r="U43" s="136">
        <v>12.3</v>
      </c>
      <c r="V43" s="54"/>
      <c r="W43" s="136">
        <v>12.3</v>
      </c>
      <c r="X43" s="54"/>
      <c r="Y43" s="136">
        <v>12.3</v>
      </c>
      <c r="Z43" s="54"/>
      <c r="AA43" s="136">
        <v>12.3</v>
      </c>
    </row>
    <row r="44" spans="1:27" ht="14.25" customHeight="1">
      <c r="A44" s="88"/>
      <c r="B44" s="99"/>
      <c r="C44" s="65">
        <v>6121</v>
      </c>
      <c r="D44" s="37" t="s">
        <v>75</v>
      </c>
      <c r="E44" s="113" t="s">
        <v>76</v>
      </c>
      <c r="F44" s="76"/>
      <c r="G44" s="77">
        <v>5000</v>
      </c>
      <c r="H44" s="54">
        <v>21.4</v>
      </c>
      <c r="I44" s="77">
        <v>5021.4</v>
      </c>
      <c r="J44" s="54"/>
      <c r="K44" s="77">
        <v>5021.4</v>
      </c>
      <c r="L44" s="54">
        <v>-5000</v>
      </c>
      <c r="M44" s="77">
        <v>21.4</v>
      </c>
      <c r="N44" s="54"/>
      <c r="O44" s="77">
        <v>21.4</v>
      </c>
      <c r="P44" s="54"/>
      <c r="Q44" s="77">
        <v>21.4</v>
      </c>
      <c r="R44" s="54"/>
      <c r="S44" s="77">
        <v>21.4</v>
      </c>
      <c r="T44" s="54"/>
      <c r="U44" s="136">
        <v>21.4</v>
      </c>
      <c r="V44" s="54"/>
      <c r="W44" s="136">
        <v>21.4</v>
      </c>
      <c r="X44" s="54"/>
      <c r="Y44" s="136">
        <v>21.4</v>
      </c>
      <c r="Z44" s="54"/>
      <c r="AA44" s="136">
        <v>21.4</v>
      </c>
    </row>
    <row r="45" spans="1:27" ht="14.25" customHeight="1">
      <c r="A45" s="88"/>
      <c r="B45" s="99"/>
      <c r="C45" s="65">
        <v>6121</v>
      </c>
      <c r="D45" s="37" t="s">
        <v>92</v>
      </c>
      <c r="E45" s="113" t="s">
        <v>91</v>
      </c>
      <c r="F45" s="76"/>
      <c r="G45" s="77">
        <v>0</v>
      </c>
      <c r="H45" s="54"/>
      <c r="I45" s="77">
        <v>0</v>
      </c>
      <c r="J45" s="54"/>
      <c r="K45" s="77">
        <v>0</v>
      </c>
      <c r="L45" s="54">
        <v>5000</v>
      </c>
      <c r="M45" s="77">
        <v>5000</v>
      </c>
      <c r="N45" s="54">
        <v>1750</v>
      </c>
      <c r="O45" s="77">
        <v>6750</v>
      </c>
      <c r="P45" s="54"/>
      <c r="Q45" s="77">
        <v>6750</v>
      </c>
      <c r="R45" s="54"/>
      <c r="S45" s="77">
        <v>6750</v>
      </c>
      <c r="T45" s="54"/>
      <c r="U45" s="136">
        <v>6750</v>
      </c>
      <c r="V45" s="54"/>
      <c r="W45" s="136">
        <v>6750</v>
      </c>
      <c r="X45" s="54"/>
      <c r="Y45" s="136">
        <v>6750</v>
      </c>
      <c r="Z45" s="54"/>
      <c r="AA45" s="136">
        <v>6750</v>
      </c>
    </row>
    <row r="46" spans="1:27" ht="14.25" customHeight="1">
      <c r="A46" s="88"/>
      <c r="B46" s="99"/>
      <c r="C46" s="65">
        <v>6121</v>
      </c>
      <c r="D46" s="37" t="s">
        <v>156</v>
      </c>
      <c r="E46" s="113" t="s">
        <v>157</v>
      </c>
      <c r="F46" s="76"/>
      <c r="G46" s="77">
        <v>0</v>
      </c>
      <c r="H46" s="54"/>
      <c r="I46" s="77">
        <v>0</v>
      </c>
      <c r="J46" s="54"/>
      <c r="K46" s="77">
        <v>0</v>
      </c>
      <c r="L46" s="54"/>
      <c r="M46" s="77">
        <v>0</v>
      </c>
      <c r="N46" s="54"/>
      <c r="O46" s="77">
        <v>0</v>
      </c>
      <c r="P46" s="54"/>
      <c r="Q46" s="77">
        <v>0</v>
      </c>
      <c r="R46" s="54"/>
      <c r="S46" s="77">
        <v>0</v>
      </c>
      <c r="T46" s="54"/>
      <c r="U46" s="136">
        <v>0</v>
      </c>
      <c r="V46" s="54"/>
      <c r="W46" s="136">
        <v>0</v>
      </c>
      <c r="X46" s="54"/>
      <c r="Y46" s="136">
        <v>0</v>
      </c>
      <c r="Z46" s="54">
        <v>3000</v>
      </c>
      <c r="AA46" s="136">
        <v>3000</v>
      </c>
    </row>
    <row r="47" spans="1:27" ht="14.25" customHeight="1">
      <c r="A47" s="88"/>
      <c r="B47" s="99"/>
      <c r="C47" s="92">
        <v>6121</v>
      </c>
      <c r="D47" s="34"/>
      <c r="E47" s="34" t="s">
        <v>61</v>
      </c>
      <c r="F47" s="76"/>
      <c r="G47" s="106">
        <v>8693.8</v>
      </c>
      <c r="H47" s="147">
        <v>10357.5</v>
      </c>
      <c r="I47" s="106">
        <v>19051.3</v>
      </c>
      <c r="J47" s="147"/>
      <c r="K47" s="106">
        <v>19051.3</v>
      </c>
      <c r="L47" s="147"/>
      <c r="M47" s="106">
        <v>19051.3</v>
      </c>
      <c r="N47" s="147">
        <v>1750</v>
      </c>
      <c r="O47" s="106">
        <v>20801.3</v>
      </c>
      <c r="P47" s="228">
        <v>-3800</v>
      </c>
      <c r="Q47" s="106">
        <v>17001.3</v>
      </c>
      <c r="R47" s="69"/>
      <c r="S47" s="106">
        <v>17001.3</v>
      </c>
      <c r="T47" s="228">
        <v>-36</v>
      </c>
      <c r="U47" s="149">
        <v>16965.3</v>
      </c>
      <c r="V47" s="228"/>
      <c r="W47" s="149">
        <v>16965.3</v>
      </c>
      <c r="X47" s="228"/>
      <c r="Y47" s="149">
        <v>16965.3</v>
      </c>
      <c r="Z47" s="228">
        <v>3000</v>
      </c>
      <c r="AA47" s="149">
        <v>19965.3</v>
      </c>
    </row>
    <row r="48" spans="1:27" ht="14.25" customHeight="1">
      <c r="A48" s="82"/>
      <c r="B48" s="83"/>
      <c r="C48" s="226">
        <v>6122</v>
      </c>
      <c r="D48" s="227"/>
      <c r="E48" s="227" t="s">
        <v>61</v>
      </c>
      <c r="F48" s="74"/>
      <c r="G48" s="276">
        <v>0</v>
      </c>
      <c r="H48" s="147"/>
      <c r="I48" s="276">
        <v>0</v>
      </c>
      <c r="J48" s="147"/>
      <c r="K48" s="276">
        <v>0</v>
      </c>
      <c r="L48" s="147"/>
      <c r="M48" s="276">
        <v>0</v>
      </c>
      <c r="N48" s="147"/>
      <c r="O48" s="276">
        <v>0</v>
      </c>
      <c r="P48" s="228">
        <v>3800</v>
      </c>
      <c r="Q48" s="276">
        <v>3800</v>
      </c>
      <c r="R48" s="69"/>
      <c r="S48" s="276">
        <v>3800</v>
      </c>
      <c r="T48" s="228">
        <v>36</v>
      </c>
      <c r="U48" s="266">
        <v>3836</v>
      </c>
      <c r="V48" s="228"/>
      <c r="W48" s="266">
        <v>3836</v>
      </c>
      <c r="X48" s="228"/>
      <c r="Y48" s="266">
        <v>3836</v>
      </c>
      <c r="Z48" s="228">
        <v>-1475.6</v>
      </c>
      <c r="AA48" s="266">
        <v>2360.4</v>
      </c>
    </row>
    <row r="49" spans="1:27" ht="14.25" customHeight="1">
      <c r="A49" s="75"/>
      <c r="B49" s="65"/>
      <c r="C49" s="92">
        <v>5137</v>
      </c>
      <c r="D49" s="34"/>
      <c r="E49" s="34" t="s">
        <v>70</v>
      </c>
      <c r="F49" s="76"/>
      <c r="G49" s="274">
        <v>100</v>
      </c>
      <c r="H49" s="273">
        <v>4424</v>
      </c>
      <c r="I49" s="274">
        <v>4524</v>
      </c>
      <c r="J49" s="280"/>
      <c r="K49" s="274">
        <v>4524</v>
      </c>
      <c r="L49" s="280"/>
      <c r="M49" s="274">
        <v>4524</v>
      </c>
      <c r="N49" s="280"/>
      <c r="O49" s="274">
        <v>4524</v>
      </c>
      <c r="P49" s="280">
        <v>-12.3</v>
      </c>
      <c r="Q49" s="274">
        <v>4511.7</v>
      </c>
      <c r="R49" s="280"/>
      <c r="S49" s="274">
        <v>4511.7</v>
      </c>
      <c r="T49" s="280"/>
      <c r="U49" s="274">
        <v>4511.7</v>
      </c>
      <c r="V49" s="280"/>
      <c r="W49" s="274">
        <v>4511.7</v>
      </c>
      <c r="X49" s="280"/>
      <c r="Y49" s="274">
        <v>4511.7</v>
      </c>
      <c r="Z49" s="273">
        <v>-1614.4</v>
      </c>
      <c r="AA49" s="274">
        <v>2897.3</v>
      </c>
    </row>
    <row r="50" spans="1:27" ht="14.25" customHeight="1" thickBot="1">
      <c r="A50" s="238"/>
      <c r="B50" s="239"/>
      <c r="C50" s="112">
        <v>5169</v>
      </c>
      <c r="D50" s="240"/>
      <c r="E50" s="240" t="s">
        <v>70</v>
      </c>
      <c r="F50" s="242"/>
      <c r="G50" s="277">
        <v>0</v>
      </c>
      <c r="H50" s="278"/>
      <c r="I50" s="277">
        <v>0</v>
      </c>
      <c r="J50" s="244"/>
      <c r="K50" s="277">
        <v>0</v>
      </c>
      <c r="L50" s="244"/>
      <c r="M50" s="277">
        <v>0</v>
      </c>
      <c r="N50" s="244"/>
      <c r="O50" s="277">
        <v>0</v>
      </c>
      <c r="P50" s="244">
        <v>12.3</v>
      </c>
      <c r="Q50" s="277">
        <v>12.3</v>
      </c>
      <c r="R50" s="244"/>
      <c r="S50" s="277">
        <v>12.3</v>
      </c>
      <c r="T50" s="244"/>
      <c r="U50" s="279">
        <v>12.3</v>
      </c>
      <c r="V50" s="244"/>
      <c r="W50" s="279">
        <v>12.3</v>
      </c>
      <c r="X50" s="244"/>
      <c r="Y50" s="279">
        <v>12.3</v>
      </c>
      <c r="Z50" s="244"/>
      <c r="AA50" s="279">
        <v>12.3</v>
      </c>
    </row>
    <row r="51" spans="1:27" ht="14.25" customHeight="1">
      <c r="A51" s="230">
        <v>5</v>
      </c>
      <c r="B51" s="232">
        <v>4357</v>
      </c>
      <c r="C51" s="232"/>
      <c r="D51" s="35"/>
      <c r="E51" s="281" t="s">
        <v>103</v>
      </c>
      <c r="F51" s="98"/>
      <c r="G51" s="127">
        <v>0</v>
      </c>
      <c r="H51" s="55"/>
      <c r="I51" s="127">
        <v>0</v>
      </c>
      <c r="J51" s="55"/>
      <c r="K51" s="127">
        <v>0</v>
      </c>
      <c r="L51" s="55"/>
      <c r="M51" s="127">
        <v>0</v>
      </c>
      <c r="N51" s="55"/>
      <c r="O51" s="127">
        <f>O55+O56</f>
        <v>1800</v>
      </c>
      <c r="P51" s="55"/>
      <c r="Q51" s="127">
        <f>Q55+Q56</f>
        <v>1800</v>
      </c>
      <c r="R51" s="55"/>
      <c r="S51" s="127">
        <f>S55+S56</f>
        <v>1800</v>
      </c>
      <c r="T51" s="55"/>
      <c r="U51" s="260">
        <f>U55+U56</f>
        <v>1800</v>
      </c>
      <c r="V51" s="55"/>
      <c r="W51" s="260">
        <f>W55+W56</f>
        <v>1800</v>
      </c>
      <c r="X51" s="55"/>
      <c r="Y51" s="260">
        <f>Y55+Y56</f>
        <v>1800</v>
      </c>
      <c r="Z51" s="55"/>
      <c r="AA51" s="260">
        <f>AA55+AA56</f>
        <v>1800</v>
      </c>
    </row>
    <row r="52" spans="1:27" ht="14.25" customHeight="1">
      <c r="A52" s="70"/>
      <c r="B52" s="71"/>
      <c r="C52" s="65">
        <v>6351</v>
      </c>
      <c r="D52" s="37" t="s">
        <v>104</v>
      </c>
      <c r="E52" s="32" t="s">
        <v>105</v>
      </c>
      <c r="F52" s="72"/>
      <c r="G52" s="73">
        <v>0</v>
      </c>
      <c r="H52" s="53"/>
      <c r="I52" s="73">
        <v>0</v>
      </c>
      <c r="J52" s="53"/>
      <c r="K52" s="73">
        <v>0</v>
      </c>
      <c r="L52" s="53"/>
      <c r="M52" s="73">
        <v>0</v>
      </c>
      <c r="N52" s="53">
        <v>600</v>
      </c>
      <c r="O52" s="73">
        <v>600</v>
      </c>
      <c r="P52" s="53"/>
      <c r="Q52" s="73">
        <v>600</v>
      </c>
      <c r="R52" s="53"/>
      <c r="S52" s="73">
        <v>600</v>
      </c>
      <c r="T52" s="53"/>
      <c r="U52" s="196">
        <v>600</v>
      </c>
      <c r="V52" s="53"/>
      <c r="W52" s="196">
        <v>600</v>
      </c>
      <c r="X52" s="53"/>
      <c r="Y52" s="196">
        <v>600</v>
      </c>
      <c r="Z52" s="53"/>
      <c r="AA52" s="196">
        <v>600</v>
      </c>
    </row>
    <row r="53" spans="1:27" ht="14.25" customHeight="1">
      <c r="A53" s="75"/>
      <c r="B53" s="65"/>
      <c r="C53" s="65">
        <v>6351</v>
      </c>
      <c r="D53" s="29" t="s">
        <v>106</v>
      </c>
      <c r="E53" s="29" t="s">
        <v>107</v>
      </c>
      <c r="F53" s="76"/>
      <c r="G53" s="77">
        <v>0</v>
      </c>
      <c r="H53" s="53"/>
      <c r="I53" s="77">
        <v>0</v>
      </c>
      <c r="J53" s="53"/>
      <c r="K53" s="77">
        <v>0</v>
      </c>
      <c r="L53" s="53"/>
      <c r="M53" s="77">
        <v>0</v>
      </c>
      <c r="N53" s="53">
        <v>1000</v>
      </c>
      <c r="O53" s="77">
        <v>1000</v>
      </c>
      <c r="P53" s="53"/>
      <c r="Q53" s="77">
        <v>1000</v>
      </c>
      <c r="R53" s="53"/>
      <c r="S53" s="77">
        <v>1000</v>
      </c>
      <c r="T53" s="53"/>
      <c r="U53" s="136">
        <v>1000</v>
      </c>
      <c r="V53" s="53">
        <v>200</v>
      </c>
      <c r="W53" s="136">
        <v>1200</v>
      </c>
      <c r="X53" s="53"/>
      <c r="Y53" s="136">
        <v>1200</v>
      </c>
      <c r="Z53" s="53"/>
      <c r="AA53" s="136">
        <v>1200</v>
      </c>
    </row>
    <row r="54" spans="1:27" ht="14.25" customHeight="1">
      <c r="A54" s="82"/>
      <c r="B54" s="83"/>
      <c r="C54" s="99">
        <v>5331</v>
      </c>
      <c r="D54" s="37" t="s">
        <v>106</v>
      </c>
      <c r="E54" s="68" t="s">
        <v>107</v>
      </c>
      <c r="F54" s="72"/>
      <c r="G54" s="73">
        <v>0</v>
      </c>
      <c r="H54" s="51"/>
      <c r="I54" s="73">
        <v>0</v>
      </c>
      <c r="J54" s="51"/>
      <c r="K54" s="73">
        <v>0</v>
      </c>
      <c r="L54" s="51"/>
      <c r="M54" s="73">
        <v>0</v>
      </c>
      <c r="N54" s="51">
        <v>200</v>
      </c>
      <c r="O54" s="73">
        <v>200</v>
      </c>
      <c r="P54" s="51"/>
      <c r="Q54" s="73">
        <v>200</v>
      </c>
      <c r="R54" s="51"/>
      <c r="S54" s="73">
        <v>200</v>
      </c>
      <c r="T54" s="53"/>
      <c r="U54" s="136">
        <v>200</v>
      </c>
      <c r="V54" s="53">
        <v>-200</v>
      </c>
      <c r="W54" s="196">
        <v>0</v>
      </c>
      <c r="X54" s="53"/>
      <c r="Y54" s="196">
        <v>0</v>
      </c>
      <c r="Z54" s="53"/>
      <c r="AA54" s="196">
        <v>0</v>
      </c>
    </row>
    <row r="55" spans="1:27" ht="14.25" customHeight="1">
      <c r="A55" s="70"/>
      <c r="B55" s="71"/>
      <c r="C55" s="92">
        <v>6351</v>
      </c>
      <c r="D55" s="29"/>
      <c r="E55" s="34" t="s">
        <v>13</v>
      </c>
      <c r="F55" s="76"/>
      <c r="G55" s="106">
        <v>0</v>
      </c>
      <c r="H55" s="151"/>
      <c r="I55" s="106">
        <v>0</v>
      </c>
      <c r="J55" s="151"/>
      <c r="K55" s="106">
        <v>0</v>
      </c>
      <c r="L55" s="151"/>
      <c r="M55" s="106">
        <v>0</v>
      </c>
      <c r="N55" s="151">
        <v>1600</v>
      </c>
      <c r="O55" s="106">
        <v>1600</v>
      </c>
      <c r="P55" s="56"/>
      <c r="Q55" s="106">
        <v>1600</v>
      </c>
      <c r="R55" s="56"/>
      <c r="S55" s="106">
        <v>1600</v>
      </c>
      <c r="T55" s="56"/>
      <c r="U55" s="131">
        <v>1600</v>
      </c>
      <c r="V55" s="257">
        <v>200</v>
      </c>
      <c r="W55" s="149">
        <v>1800</v>
      </c>
      <c r="X55" s="257"/>
      <c r="Y55" s="149">
        <v>1800</v>
      </c>
      <c r="Z55" s="257"/>
      <c r="AA55" s="149">
        <v>1800</v>
      </c>
    </row>
    <row r="56" spans="1:27" ht="14.25" customHeight="1" thickBot="1">
      <c r="A56" s="78"/>
      <c r="B56" s="79"/>
      <c r="C56" s="80">
        <v>5331</v>
      </c>
      <c r="D56" s="30"/>
      <c r="E56" s="30" t="s">
        <v>20</v>
      </c>
      <c r="F56" s="81"/>
      <c r="G56" s="115">
        <v>0</v>
      </c>
      <c r="H56" s="114"/>
      <c r="I56" s="115">
        <v>0</v>
      </c>
      <c r="J56" s="114"/>
      <c r="K56" s="115">
        <v>0</v>
      </c>
      <c r="L56" s="114"/>
      <c r="M56" s="115">
        <v>0</v>
      </c>
      <c r="N56" s="150">
        <v>200</v>
      </c>
      <c r="O56" s="115">
        <v>200</v>
      </c>
      <c r="P56" s="52"/>
      <c r="Q56" s="115">
        <v>200</v>
      </c>
      <c r="R56" s="52"/>
      <c r="S56" s="115">
        <v>200</v>
      </c>
      <c r="T56" s="52"/>
      <c r="U56" s="130">
        <v>200</v>
      </c>
      <c r="V56" s="150">
        <v>-200</v>
      </c>
      <c r="W56" s="130">
        <v>0</v>
      </c>
      <c r="X56" s="150"/>
      <c r="Y56" s="130">
        <v>0</v>
      </c>
      <c r="Z56" s="150"/>
      <c r="AA56" s="130">
        <v>0</v>
      </c>
    </row>
    <row r="57" spans="1:27" ht="14.25" customHeight="1">
      <c r="A57" s="88">
        <v>7</v>
      </c>
      <c r="B57" s="89">
        <v>4357</v>
      </c>
      <c r="C57" s="89"/>
      <c r="D57" s="37"/>
      <c r="E57" s="90" t="s">
        <v>63</v>
      </c>
      <c r="F57" s="221"/>
      <c r="G57" s="125">
        <f>SUM(G61+G60)</f>
        <v>1800</v>
      </c>
      <c r="H57" s="51"/>
      <c r="I57" s="125">
        <f>SUM(I61+I60)</f>
        <v>1800</v>
      </c>
      <c r="J57" s="51"/>
      <c r="K57" s="125">
        <f>SUM(K61+K60)</f>
        <v>1800</v>
      </c>
      <c r="L57" s="51"/>
      <c r="M57" s="125">
        <f>SUM(M61+M60)</f>
        <v>1800</v>
      </c>
      <c r="N57" s="51"/>
      <c r="O57" s="125">
        <f>SUM(O61+O60)</f>
        <v>1800</v>
      </c>
      <c r="P57" s="51"/>
      <c r="Q57" s="125">
        <f>SUM(Q61+Q60)</f>
        <v>1800</v>
      </c>
      <c r="R57" s="51"/>
      <c r="S57" s="125">
        <f>SUM(S61+S60)</f>
        <v>1800</v>
      </c>
      <c r="T57" s="51"/>
      <c r="U57" s="261">
        <f>SUM(U61+U60)</f>
        <v>1800</v>
      </c>
      <c r="V57" s="51"/>
      <c r="W57" s="261">
        <f>SUM(W61+W60)</f>
        <v>1800</v>
      </c>
      <c r="X57" s="51"/>
      <c r="Y57" s="261">
        <f>SUM(Y61+Y60)</f>
        <v>1800</v>
      </c>
      <c r="Z57" s="51"/>
      <c r="AA57" s="261">
        <f>SUM(AA61+AA60)</f>
        <v>1800</v>
      </c>
    </row>
    <row r="58" spans="1:27" ht="14.25" customHeight="1">
      <c r="A58" s="75"/>
      <c r="B58" s="65"/>
      <c r="C58" s="65">
        <v>6351</v>
      </c>
      <c r="D58" s="29" t="s">
        <v>88</v>
      </c>
      <c r="E58" s="37" t="s">
        <v>64</v>
      </c>
      <c r="F58" s="77"/>
      <c r="G58" s="77">
        <v>700</v>
      </c>
      <c r="H58" s="53"/>
      <c r="I58" s="77">
        <v>700</v>
      </c>
      <c r="J58" s="53"/>
      <c r="K58" s="77">
        <v>700</v>
      </c>
      <c r="L58" s="53"/>
      <c r="M58" s="77">
        <v>700</v>
      </c>
      <c r="N58" s="53"/>
      <c r="O58" s="77">
        <v>700</v>
      </c>
      <c r="P58" s="53"/>
      <c r="Q58" s="77">
        <v>700</v>
      </c>
      <c r="R58" s="53"/>
      <c r="S58" s="77">
        <v>700</v>
      </c>
      <c r="T58" s="53"/>
      <c r="U58" s="136">
        <v>700</v>
      </c>
      <c r="V58" s="53"/>
      <c r="W58" s="136">
        <v>700</v>
      </c>
      <c r="X58" s="53"/>
      <c r="Y58" s="136">
        <v>700</v>
      </c>
      <c r="Z58" s="53"/>
      <c r="AA58" s="136">
        <v>700</v>
      </c>
    </row>
    <row r="59" spans="1:27" ht="14.25" customHeight="1">
      <c r="A59" s="75"/>
      <c r="B59" s="65"/>
      <c r="C59" s="65">
        <v>5331</v>
      </c>
      <c r="D59" s="29" t="s">
        <v>89</v>
      </c>
      <c r="E59" s="29" t="s">
        <v>65</v>
      </c>
      <c r="F59" s="77"/>
      <c r="G59" s="77">
        <v>1100</v>
      </c>
      <c r="H59" s="53"/>
      <c r="I59" s="77">
        <v>1100</v>
      </c>
      <c r="J59" s="53"/>
      <c r="K59" s="77">
        <v>1100</v>
      </c>
      <c r="L59" s="53"/>
      <c r="M59" s="77">
        <v>1100</v>
      </c>
      <c r="N59" s="53"/>
      <c r="O59" s="77">
        <v>1100</v>
      </c>
      <c r="P59" s="53"/>
      <c r="Q59" s="77">
        <v>1100</v>
      </c>
      <c r="R59" s="53"/>
      <c r="S59" s="77">
        <v>1100</v>
      </c>
      <c r="T59" s="53"/>
      <c r="U59" s="136">
        <v>1100</v>
      </c>
      <c r="V59" s="53"/>
      <c r="W59" s="136">
        <v>1100</v>
      </c>
      <c r="X59" s="53"/>
      <c r="Y59" s="136">
        <v>1100</v>
      </c>
      <c r="Z59" s="53"/>
      <c r="AA59" s="136">
        <v>1100</v>
      </c>
    </row>
    <row r="60" spans="1:27" ht="14.25" customHeight="1">
      <c r="A60" s="88"/>
      <c r="B60" s="99"/>
      <c r="C60" s="84">
        <v>6351</v>
      </c>
      <c r="D60" s="68"/>
      <c r="E60" s="33" t="s">
        <v>13</v>
      </c>
      <c r="F60" s="86"/>
      <c r="G60" s="105">
        <v>700</v>
      </c>
      <c r="H60" s="56"/>
      <c r="I60" s="105">
        <v>700</v>
      </c>
      <c r="J60" s="56"/>
      <c r="K60" s="105">
        <v>700</v>
      </c>
      <c r="L60" s="56"/>
      <c r="M60" s="105">
        <v>700</v>
      </c>
      <c r="N60" s="56"/>
      <c r="O60" s="105">
        <v>700</v>
      </c>
      <c r="P60" s="56"/>
      <c r="Q60" s="105">
        <v>700</v>
      </c>
      <c r="R60" s="56"/>
      <c r="S60" s="105">
        <v>700</v>
      </c>
      <c r="T60" s="56"/>
      <c r="U60" s="262">
        <v>700</v>
      </c>
      <c r="V60" s="56"/>
      <c r="W60" s="262">
        <v>700</v>
      </c>
      <c r="X60" s="56"/>
      <c r="Y60" s="262">
        <v>700</v>
      </c>
      <c r="Z60" s="56"/>
      <c r="AA60" s="262">
        <v>700</v>
      </c>
    </row>
    <row r="61" spans="1:27" ht="14.25" customHeight="1" thickBot="1">
      <c r="A61" s="78"/>
      <c r="B61" s="79"/>
      <c r="C61" s="80">
        <v>5331</v>
      </c>
      <c r="D61" s="30"/>
      <c r="E61" s="30" t="s">
        <v>20</v>
      </c>
      <c r="F61" s="81"/>
      <c r="G61" s="115">
        <v>1100</v>
      </c>
      <c r="H61" s="52"/>
      <c r="I61" s="115">
        <v>1100</v>
      </c>
      <c r="J61" s="52"/>
      <c r="K61" s="115">
        <v>1100</v>
      </c>
      <c r="L61" s="52"/>
      <c r="M61" s="115">
        <v>1100</v>
      </c>
      <c r="N61" s="52"/>
      <c r="O61" s="115">
        <v>1100</v>
      </c>
      <c r="P61" s="52"/>
      <c r="Q61" s="115">
        <v>1100</v>
      </c>
      <c r="R61" s="52"/>
      <c r="S61" s="115">
        <v>1100</v>
      </c>
      <c r="T61" s="52"/>
      <c r="U61" s="130">
        <v>1100</v>
      </c>
      <c r="V61" s="52"/>
      <c r="W61" s="130">
        <v>1100</v>
      </c>
      <c r="X61" s="52"/>
      <c r="Y61" s="130">
        <v>1100</v>
      </c>
      <c r="Z61" s="52"/>
      <c r="AA61" s="130">
        <v>1100</v>
      </c>
    </row>
    <row r="62" spans="1:27" ht="14.25" customHeight="1">
      <c r="A62" s="82">
        <v>9</v>
      </c>
      <c r="B62" s="84">
        <v>4357</v>
      </c>
      <c r="C62" s="84"/>
      <c r="D62" s="35"/>
      <c r="E62" s="85" t="s">
        <v>66</v>
      </c>
      <c r="F62" s="221"/>
      <c r="G62" s="125">
        <f>G66+G67</f>
        <v>900</v>
      </c>
      <c r="H62" s="55"/>
      <c r="I62" s="125">
        <f>I66+I67</f>
        <v>900</v>
      </c>
      <c r="J62" s="55"/>
      <c r="K62" s="125">
        <f>K66+K67</f>
        <v>700</v>
      </c>
      <c r="L62" s="55"/>
      <c r="M62" s="125">
        <f>M66+M67</f>
        <v>700</v>
      </c>
      <c r="N62" s="55"/>
      <c r="O62" s="125">
        <f>O66+O67</f>
        <v>2338</v>
      </c>
      <c r="P62" s="55"/>
      <c r="Q62" s="125">
        <f>Q66+Q67</f>
        <v>2338</v>
      </c>
      <c r="R62" s="55"/>
      <c r="S62" s="125">
        <f>S66+S67</f>
        <v>2338</v>
      </c>
      <c r="T62" s="55"/>
      <c r="U62" s="261">
        <f>U66+U67</f>
        <v>2338</v>
      </c>
      <c r="V62" s="55"/>
      <c r="W62" s="261">
        <f>W66+W67</f>
        <v>2338</v>
      </c>
      <c r="X62" s="55"/>
      <c r="Y62" s="261">
        <f>Y66+Y67</f>
        <v>2338</v>
      </c>
      <c r="Z62" s="55"/>
      <c r="AA62" s="261">
        <f>AA66+AA67</f>
        <v>2338</v>
      </c>
    </row>
    <row r="63" spans="1:27" ht="14.25" customHeight="1">
      <c r="A63" s="70"/>
      <c r="B63" s="71"/>
      <c r="C63" s="65">
        <v>6351</v>
      </c>
      <c r="D63" s="37" t="s">
        <v>83</v>
      </c>
      <c r="E63" s="32" t="s">
        <v>67</v>
      </c>
      <c r="F63" s="73"/>
      <c r="G63" s="73">
        <v>600</v>
      </c>
      <c r="H63" s="53"/>
      <c r="I63" s="73">
        <v>600</v>
      </c>
      <c r="J63" s="53">
        <v>-200</v>
      </c>
      <c r="K63" s="73">
        <v>400</v>
      </c>
      <c r="L63" s="53"/>
      <c r="M63" s="73">
        <v>400</v>
      </c>
      <c r="N63" s="53">
        <v>600</v>
      </c>
      <c r="O63" s="73">
        <v>1000</v>
      </c>
      <c r="P63" s="53"/>
      <c r="Q63" s="73">
        <v>1000</v>
      </c>
      <c r="R63" s="53"/>
      <c r="S63" s="73">
        <v>1000</v>
      </c>
      <c r="T63" s="53"/>
      <c r="U63" s="196">
        <v>1000</v>
      </c>
      <c r="V63" s="53"/>
      <c r="W63" s="196">
        <v>1000</v>
      </c>
      <c r="X63" s="53"/>
      <c r="Y63" s="196">
        <v>1000</v>
      </c>
      <c r="Z63" s="53"/>
      <c r="AA63" s="196">
        <v>1000</v>
      </c>
    </row>
    <row r="64" spans="1:27" ht="14.25" customHeight="1">
      <c r="A64" s="75"/>
      <c r="B64" s="65"/>
      <c r="C64" s="65">
        <v>6351</v>
      </c>
      <c r="D64" s="29" t="s">
        <v>84</v>
      </c>
      <c r="E64" s="29" t="s">
        <v>68</v>
      </c>
      <c r="F64" s="77"/>
      <c r="G64" s="77">
        <v>300</v>
      </c>
      <c r="H64" s="53"/>
      <c r="I64" s="77">
        <v>300</v>
      </c>
      <c r="J64" s="53"/>
      <c r="K64" s="77">
        <v>300</v>
      </c>
      <c r="L64" s="53"/>
      <c r="M64" s="77">
        <v>300</v>
      </c>
      <c r="N64" s="53"/>
      <c r="O64" s="77">
        <v>300</v>
      </c>
      <c r="P64" s="53"/>
      <c r="Q64" s="77">
        <v>300</v>
      </c>
      <c r="R64" s="53"/>
      <c r="S64" s="77">
        <v>300</v>
      </c>
      <c r="T64" s="53"/>
      <c r="U64" s="136">
        <v>300</v>
      </c>
      <c r="V64" s="53"/>
      <c r="W64" s="136">
        <v>300</v>
      </c>
      <c r="X64" s="53"/>
      <c r="Y64" s="136">
        <v>300</v>
      </c>
      <c r="Z64" s="53"/>
      <c r="AA64" s="136">
        <v>300</v>
      </c>
    </row>
    <row r="65" spans="1:27" ht="14.25" customHeight="1">
      <c r="A65" s="75"/>
      <c r="B65" s="65"/>
      <c r="C65" s="99">
        <v>6351</v>
      </c>
      <c r="D65" s="37" t="s">
        <v>108</v>
      </c>
      <c r="E65" s="37" t="s">
        <v>109</v>
      </c>
      <c r="F65" s="73"/>
      <c r="G65" s="73">
        <v>0</v>
      </c>
      <c r="H65" s="51"/>
      <c r="I65" s="73">
        <v>0</v>
      </c>
      <c r="J65" s="51"/>
      <c r="K65" s="73">
        <v>0</v>
      </c>
      <c r="L65" s="51"/>
      <c r="M65" s="73">
        <v>0</v>
      </c>
      <c r="N65" s="51">
        <v>1038</v>
      </c>
      <c r="O65" s="73">
        <v>1038</v>
      </c>
      <c r="P65" s="53"/>
      <c r="Q65" s="73">
        <v>1038</v>
      </c>
      <c r="R65" s="53"/>
      <c r="S65" s="73">
        <v>1038</v>
      </c>
      <c r="T65" s="53"/>
      <c r="U65" s="196">
        <v>1038</v>
      </c>
      <c r="V65" s="53"/>
      <c r="W65" s="196">
        <v>1038</v>
      </c>
      <c r="X65" s="53"/>
      <c r="Y65" s="196">
        <v>1038</v>
      </c>
      <c r="Z65" s="53"/>
      <c r="AA65" s="196">
        <v>1038</v>
      </c>
    </row>
    <row r="66" spans="1:27" ht="14.25" customHeight="1">
      <c r="A66" s="82"/>
      <c r="B66" s="83"/>
      <c r="C66" s="89">
        <v>6351</v>
      </c>
      <c r="D66" s="37"/>
      <c r="E66" s="31" t="s">
        <v>13</v>
      </c>
      <c r="F66" s="72"/>
      <c r="G66" s="180">
        <v>900</v>
      </c>
      <c r="H66" s="151"/>
      <c r="I66" s="180">
        <v>900</v>
      </c>
      <c r="J66" s="151">
        <v>-200</v>
      </c>
      <c r="K66" s="180">
        <v>700</v>
      </c>
      <c r="L66" s="151"/>
      <c r="M66" s="180">
        <v>700</v>
      </c>
      <c r="N66" s="151">
        <v>1638</v>
      </c>
      <c r="O66" s="180">
        <v>2338</v>
      </c>
      <c r="P66" s="56"/>
      <c r="Q66" s="180">
        <v>2338</v>
      </c>
      <c r="R66" s="56"/>
      <c r="S66" s="180">
        <v>2338</v>
      </c>
      <c r="T66" s="56"/>
      <c r="U66" s="131">
        <v>2338</v>
      </c>
      <c r="V66" s="56"/>
      <c r="W66" s="131">
        <v>2338</v>
      </c>
      <c r="X66" s="56"/>
      <c r="Y66" s="131">
        <v>2338</v>
      </c>
      <c r="Z66" s="56"/>
      <c r="AA66" s="131">
        <v>2338</v>
      </c>
    </row>
    <row r="67" spans="1:27" ht="14.25" customHeight="1" thickBot="1">
      <c r="A67" s="78"/>
      <c r="B67" s="79"/>
      <c r="C67" s="80">
        <v>5331</v>
      </c>
      <c r="D67" s="30"/>
      <c r="E67" s="30" t="s">
        <v>20</v>
      </c>
      <c r="F67" s="81"/>
      <c r="G67" s="115">
        <v>0</v>
      </c>
      <c r="H67" s="51"/>
      <c r="I67" s="115">
        <v>0</v>
      </c>
      <c r="J67" s="51"/>
      <c r="K67" s="115">
        <v>0</v>
      </c>
      <c r="L67" s="51"/>
      <c r="M67" s="115">
        <v>0</v>
      </c>
      <c r="N67" s="51"/>
      <c r="O67" s="115">
        <v>0</v>
      </c>
      <c r="P67" s="52"/>
      <c r="Q67" s="115">
        <v>0</v>
      </c>
      <c r="R67" s="52"/>
      <c r="S67" s="115">
        <v>0</v>
      </c>
      <c r="T67" s="52"/>
      <c r="U67" s="130">
        <v>0</v>
      </c>
      <c r="V67" s="52"/>
      <c r="W67" s="130">
        <v>0</v>
      </c>
      <c r="X67" s="52"/>
      <c r="Y67" s="130">
        <v>0</v>
      </c>
      <c r="Z67" s="52"/>
      <c r="AA67" s="130">
        <v>0</v>
      </c>
    </row>
    <row r="68" spans="1:27" ht="14.25" customHeight="1">
      <c r="A68" s="82">
        <v>10</v>
      </c>
      <c r="B68" s="84">
        <v>4357</v>
      </c>
      <c r="C68" s="84"/>
      <c r="D68" s="35"/>
      <c r="E68" s="85" t="s">
        <v>46</v>
      </c>
      <c r="F68" s="72"/>
      <c r="G68" s="125">
        <f>SUM(G75+G74)</f>
        <v>500</v>
      </c>
      <c r="H68" s="55"/>
      <c r="I68" s="125">
        <f>SUM(I75+I74)</f>
        <v>500</v>
      </c>
      <c r="J68" s="55"/>
      <c r="K68" s="125">
        <f>SUM(K75+K74)</f>
        <v>500</v>
      </c>
      <c r="L68" s="55"/>
      <c r="M68" s="125">
        <f>SUM(M75+M74)</f>
        <v>500</v>
      </c>
      <c r="N68" s="55"/>
      <c r="O68" s="125">
        <f>SUM(O75+O74)</f>
        <v>1500</v>
      </c>
      <c r="P68" s="55"/>
      <c r="Q68" s="125">
        <f>SUM(Q75+Q74)</f>
        <v>1500</v>
      </c>
      <c r="R68" s="55"/>
      <c r="S68" s="125">
        <f>SUM(S75+S74)</f>
        <v>1500</v>
      </c>
      <c r="T68" s="55"/>
      <c r="U68" s="261">
        <f>SUM(U75+U74)</f>
        <v>1500</v>
      </c>
      <c r="V68" s="55"/>
      <c r="W68" s="261">
        <f>SUM(W75+W74)</f>
        <v>1500</v>
      </c>
      <c r="X68" s="55"/>
      <c r="Y68" s="261">
        <f>SUM(Y75+Y74)</f>
        <v>1500</v>
      </c>
      <c r="Z68" s="55"/>
      <c r="AA68" s="261">
        <f>SUM(AA75+AA74)</f>
        <v>1500</v>
      </c>
    </row>
    <row r="69" spans="1:27" ht="14.25" customHeight="1">
      <c r="A69" s="70"/>
      <c r="B69" s="71"/>
      <c r="C69" s="65">
        <v>6351</v>
      </c>
      <c r="D69" s="37" t="s">
        <v>87</v>
      </c>
      <c r="E69" s="32" t="s">
        <v>139</v>
      </c>
      <c r="F69" s="72"/>
      <c r="G69" s="73">
        <v>500</v>
      </c>
      <c r="H69" s="53"/>
      <c r="I69" s="73">
        <v>500</v>
      </c>
      <c r="J69" s="53"/>
      <c r="K69" s="73">
        <v>500</v>
      </c>
      <c r="L69" s="53"/>
      <c r="M69" s="73">
        <v>500</v>
      </c>
      <c r="N69" s="53"/>
      <c r="O69" s="73">
        <v>500</v>
      </c>
      <c r="P69" s="53"/>
      <c r="Q69" s="73">
        <v>500</v>
      </c>
      <c r="R69" s="53"/>
      <c r="S69" s="73">
        <v>500</v>
      </c>
      <c r="T69" s="53">
        <v>-433</v>
      </c>
      <c r="U69" s="196">
        <v>67</v>
      </c>
      <c r="V69" s="53"/>
      <c r="W69" s="196">
        <v>67</v>
      </c>
      <c r="X69" s="53"/>
      <c r="Y69" s="196">
        <v>67</v>
      </c>
      <c r="Z69" s="53"/>
      <c r="AA69" s="196">
        <v>67</v>
      </c>
    </row>
    <row r="70" spans="1:27" ht="14.25" customHeight="1">
      <c r="A70" s="70"/>
      <c r="B70" s="71"/>
      <c r="C70" s="65">
        <v>6351</v>
      </c>
      <c r="D70" s="37" t="s">
        <v>110</v>
      </c>
      <c r="E70" s="32" t="s">
        <v>143</v>
      </c>
      <c r="F70" s="72"/>
      <c r="G70" s="73">
        <v>0</v>
      </c>
      <c r="H70" s="51"/>
      <c r="I70" s="73">
        <v>0</v>
      </c>
      <c r="J70" s="51"/>
      <c r="K70" s="73">
        <v>0</v>
      </c>
      <c r="L70" s="51"/>
      <c r="M70" s="73">
        <v>0</v>
      </c>
      <c r="N70" s="51">
        <v>250</v>
      </c>
      <c r="O70" s="73">
        <v>250</v>
      </c>
      <c r="P70" s="53"/>
      <c r="Q70" s="73">
        <v>250</v>
      </c>
      <c r="R70" s="53"/>
      <c r="S70" s="73">
        <v>250</v>
      </c>
      <c r="T70" s="53">
        <v>236</v>
      </c>
      <c r="U70" s="196">
        <v>486</v>
      </c>
      <c r="V70" s="53"/>
      <c r="W70" s="196">
        <v>486</v>
      </c>
      <c r="X70" s="53"/>
      <c r="Y70" s="196">
        <v>486</v>
      </c>
      <c r="Z70" s="53"/>
      <c r="AA70" s="196">
        <v>486</v>
      </c>
    </row>
    <row r="71" spans="1:27" ht="14.25" customHeight="1">
      <c r="A71" s="70"/>
      <c r="B71" s="71"/>
      <c r="C71" s="65">
        <v>6351</v>
      </c>
      <c r="D71" s="37" t="s">
        <v>111</v>
      </c>
      <c r="E71" s="32" t="s">
        <v>112</v>
      </c>
      <c r="F71" s="72"/>
      <c r="G71" s="73">
        <v>0</v>
      </c>
      <c r="H71" s="51"/>
      <c r="I71" s="73">
        <v>0</v>
      </c>
      <c r="J71" s="51"/>
      <c r="K71" s="73">
        <v>0</v>
      </c>
      <c r="L71" s="51"/>
      <c r="M71" s="73">
        <v>0</v>
      </c>
      <c r="N71" s="51">
        <v>450</v>
      </c>
      <c r="O71" s="73">
        <v>450</v>
      </c>
      <c r="P71" s="51"/>
      <c r="Q71" s="73">
        <v>450</v>
      </c>
      <c r="R71" s="51"/>
      <c r="S71" s="73">
        <v>450</v>
      </c>
      <c r="T71" s="51">
        <v>-450</v>
      </c>
      <c r="U71" s="196">
        <v>0</v>
      </c>
      <c r="V71" s="51"/>
      <c r="W71" s="196">
        <v>0</v>
      </c>
      <c r="X71" s="51"/>
      <c r="Y71" s="196">
        <v>0</v>
      </c>
      <c r="Z71" s="51"/>
      <c r="AA71" s="196">
        <v>0</v>
      </c>
    </row>
    <row r="72" spans="1:27" ht="14.25" customHeight="1">
      <c r="A72" s="70"/>
      <c r="B72" s="71"/>
      <c r="C72" s="65">
        <v>6351</v>
      </c>
      <c r="D72" s="37" t="s">
        <v>113</v>
      </c>
      <c r="E72" s="32" t="s">
        <v>114</v>
      </c>
      <c r="F72" s="72"/>
      <c r="G72" s="73">
        <v>0</v>
      </c>
      <c r="H72" s="51"/>
      <c r="I72" s="73">
        <v>0</v>
      </c>
      <c r="J72" s="51"/>
      <c r="K72" s="73">
        <v>0</v>
      </c>
      <c r="L72" s="51"/>
      <c r="M72" s="73">
        <v>0</v>
      </c>
      <c r="N72" s="51">
        <v>100</v>
      </c>
      <c r="O72" s="73">
        <v>100</v>
      </c>
      <c r="P72" s="53"/>
      <c r="Q72" s="73">
        <v>100</v>
      </c>
      <c r="R72" s="53"/>
      <c r="S72" s="73">
        <v>100</v>
      </c>
      <c r="T72" s="53">
        <v>260</v>
      </c>
      <c r="U72" s="196">
        <v>360</v>
      </c>
      <c r="V72" s="53"/>
      <c r="W72" s="196">
        <v>360</v>
      </c>
      <c r="X72" s="53"/>
      <c r="Y72" s="196">
        <v>360</v>
      </c>
      <c r="Z72" s="53"/>
      <c r="AA72" s="196">
        <v>360</v>
      </c>
    </row>
    <row r="73" spans="1:27" ht="14.25" customHeight="1">
      <c r="A73" s="70"/>
      <c r="B73" s="71"/>
      <c r="C73" s="65">
        <v>5331</v>
      </c>
      <c r="D73" s="37" t="s">
        <v>115</v>
      </c>
      <c r="E73" s="32" t="s">
        <v>116</v>
      </c>
      <c r="F73" s="72"/>
      <c r="G73" s="73">
        <v>0</v>
      </c>
      <c r="H73" s="51"/>
      <c r="I73" s="73">
        <v>0</v>
      </c>
      <c r="J73" s="51"/>
      <c r="K73" s="73">
        <v>0</v>
      </c>
      <c r="L73" s="51"/>
      <c r="M73" s="73">
        <v>0</v>
      </c>
      <c r="N73" s="51">
        <v>200</v>
      </c>
      <c r="O73" s="73">
        <v>200</v>
      </c>
      <c r="P73" s="53"/>
      <c r="Q73" s="73">
        <v>200</v>
      </c>
      <c r="R73" s="53"/>
      <c r="S73" s="73">
        <v>200</v>
      </c>
      <c r="T73" s="53">
        <v>387</v>
      </c>
      <c r="U73" s="196">
        <v>587</v>
      </c>
      <c r="V73" s="53"/>
      <c r="W73" s="196">
        <v>587</v>
      </c>
      <c r="X73" s="53"/>
      <c r="Y73" s="196">
        <v>587</v>
      </c>
      <c r="Z73" s="53"/>
      <c r="AA73" s="196">
        <v>587</v>
      </c>
    </row>
    <row r="74" spans="1:27" ht="14.25" customHeight="1">
      <c r="A74" s="70"/>
      <c r="B74" s="71"/>
      <c r="C74" s="92">
        <v>6351</v>
      </c>
      <c r="D74" s="29"/>
      <c r="E74" s="34" t="s">
        <v>13</v>
      </c>
      <c r="F74" s="76"/>
      <c r="G74" s="106">
        <v>500</v>
      </c>
      <c r="H74" s="151"/>
      <c r="I74" s="106">
        <v>500</v>
      </c>
      <c r="J74" s="151"/>
      <c r="K74" s="106">
        <v>500</v>
      </c>
      <c r="L74" s="151"/>
      <c r="M74" s="106">
        <v>500</v>
      </c>
      <c r="N74" s="151">
        <v>800</v>
      </c>
      <c r="O74" s="106">
        <v>1300</v>
      </c>
      <c r="P74" s="56"/>
      <c r="Q74" s="106">
        <v>1300</v>
      </c>
      <c r="R74" s="56"/>
      <c r="S74" s="106">
        <v>1300</v>
      </c>
      <c r="T74" s="257">
        <v>-387</v>
      </c>
      <c r="U74" s="149">
        <v>913</v>
      </c>
      <c r="V74" s="257"/>
      <c r="W74" s="149">
        <v>913</v>
      </c>
      <c r="X74" s="257"/>
      <c r="Y74" s="149">
        <v>913</v>
      </c>
      <c r="Z74" s="257"/>
      <c r="AA74" s="149">
        <v>913</v>
      </c>
    </row>
    <row r="75" spans="1:27" ht="14.25" customHeight="1" thickBot="1">
      <c r="A75" s="78"/>
      <c r="B75" s="79"/>
      <c r="C75" s="80">
        <v>5331</v>
      </c>
      <c r="D75" s="30"/>
      <c r="E75" s="30" t="s">
        <v>20</v>
      </c>
      <c r="F75" s="81"/>
      <c r="G75" s="115">
        <v>0</v>
      </c>
      <c r="H75" s="51"/>
      <c r="I75" s="115">
        <v>0</v>
      </c>
      <c r="J75" s="51"/>
      <c r="K75" s="115">
        <v>0</v>
      </c>
      <c r="L75" s="51"/>
      <c r="M75" s="115">
        <v>0</v>
      </c>
      <c r="N75" s="150">
        <v>200</v>
      </c>
      <c r="O75" s="115">
        <v>200</v>
      </c>
      <c r="P75" s="52"/>
      <c r="Q75" s="115">
        <v>200</v>
      </c>
      <c r="R75" s="52"/>
      <c r="S75" s="115">
        <v>200</v>
      </c>
      <c r="T75" s="150">
        <v>387</v>
      </c>
      <c r="U75" s="130">
        <v>587</v>
      </c>
      <c r="V75" s="150"/>
      <c r="W75" s="130">
        <v>587</v>
      </c>
      <c r="X75" s="150"/>
      <c r="Y75" s="130">
        <v>587</v>
      </c>
      <c r="Z75" s="150"/>
      <c r="AA75" s="130">
        <v>587</v>
      </c>
    </row>
    <row r="76" spans="1:27" ht="14.25" customHeight="1">
      <c r="A76" s="82">
        <v>11</v>
      </c>
      <c r="B76" s="84">
        <v>4357</v>
      </c>
      <c r="C76" s="84"/>
      <c r="D76" s="35"/>
      <c r="E76" s="85" t="s">
        <v>47</v>
      </c>
      <c r="F76" s="221">
        <v>20955.8</v>
      </c>
      <c r="G76" s="125">
        <v>0</v>
      </c>
      <c r="H76" s="55"/>
      <c r="I76" s="125">
        <f>SUM(I83+I81)</f>
        <v>20955.8</v>
      </c>
      <c r="J76" s="55"/>
      <c r="K76" s="125">
        <f>SUM(K83+K81)</f>
        <v>21155.8</v>
      </c>
      <c r="L76" s="55"/>
      <c r="M76" s="125">
        <f>SUM(M83+M81)</f>
        <v>21155.8</v>
      </c>
      <c r="N76" s="55"/>
      <c r="O76" s="125">
        <f>SUM(O83+O81)</f>
        <v>24030.6</v>
      </c>
      <c r="P76" s="55"/>
      <c r="Q76" s="125">
        <f>SUM(Q83+Q81)</f>
        <v>24030.6</v>
      </c>
      <c r="R76" s="55"/>
      <c r="S76" s="125">
        <f>SUM(S83+S81)</f>
        <v>24030.6</v>
      </c>
      <c r="T76" s="55"/>
      <c r="U76" s="261">
        <f>SUM(U83+U81+U82+U84)</f>
        <v>24030.6</v>
      </c>
      <c r="V76" s="55"/>
      <c r="W76" s="261">
        <f>SUM(W83+W81+W82+W84)</f>
        <v>24030.6</v>
      </c>
      <c r="X76" s="55"/>
      <c r="Y76" s="261">
        <f>SUM(Y83+Y81+Y82+Y84)</f>
        <v>24030.6</v>
      </c>
      <c r="Z76" s="55"/>
      <c r="AA76" s="261">
        <f>SUM(AA83+AA81+AA82+AA84)</f>
        <v>23491</v>
      </c>
    </row>
    <row r="77" spans="1:27" ht="14.25" customHeight="1">
      <c r="A77" s="70"/>
      <c r="B77" s="71"/>
      <c r="C77" s="65">
        <v>6121</v>
      </c>
      <c r="D77" s="37" t="s">
        <v>51</v>
      </c>
      <c r="E77" s="32" t="s">
        <v>82</v>
      </c>
      <c r="F77" s="73">
        <v>20955.8</v>
      </c>
      <c r="G77" s="73">
        <v>0</v>
      </c>
      <c r="H77" s="53">
        <v>20955.8</v>
      </c>
      <c r="I77" s="73">
        <v>20955.8</v>
      </c>
      <c r="J77" s="53">
        <v>200</v>
      </c>
      <c r="K77" s="73">
        <v>21155.8</v>
      </c>
      <c r="L77" s="53"/>
      <c r="M77" s="73">
        <v>21155.8</v>
      </c>
      <c r="N77" s="53">
        <v>500</v>
      </c>
      <c r="O77" s="73">
        <v>21655.8</v>
      </c>
      <c r="P77" s="53"/>
      <c r="Q77" s="73">
        <v>21655.8</v>
      </c>
      <c r="R77" s="53"/>
      <c r="S77" s="73">
        <v>21655.8</v>
      </c>
      <c r="T77" s="53">
        <v>-861</v>
      </c>
      <c r="U77" s="196">
        <v>20794.8</v>
      </c>
      <c r="V77" s="53"/>
      <c r="W77" s="196">
        <v>20794.8</v>
      </c>
      <c r="X77" s="53"/>
      <c r="Y77" s="196">
        <v>20794.8</v>
      </c>
      <c r="Z77" s="53">
        <v>-416.6</v>
      </c>
      <c r="AA77" s="196">
        <v>20378.2</v>
      </c>
    </row>
    <row r="78" spans="1:27" ht="14.25" customHeight="1">
      <c r="A78" s="70"/>
      <c r="B78" s="71"/>
      <c r="C78" s="65">
        <v>6122</v>
      </c>
      <c r="D78" s="37" t="s">
        <v>51</v>
      </c>
      <c r="E78" s="32" t="s">
        <v>145</v>
      </c>
      <c r="F78" s="73"/>
      <c r="G78" s="73">
        <v>0</v>
      </c>
      <c r="H78" s="51"/>
      <c r="I78" s="73">
        <v>0</v>
      </c>
      <c r="J78" s="51"/>
      <c r="K78" s="73">
        <v>0</v>
      </c>
      <c r="L78" s="51"/>
      <c r="M78" s="73">
        <v>0</v>
      </c>
      <c r="N78" s="51"/>
      <c r="O78" s="73">
        <v>0</v>
      </c>
      <c r="P78" s="51"/>
      <c r="Q78" s="73">
        <v>0</v>
      </c>
      <c r="R78" s="51"/>
      <c r="S78" s="73">
        <v>0</v>
      </c>
      <c r="T78" s="51">
        <v>1861</v>
      </c>
      <c r="U78" s="196">
        <v>1861</v>
      </c>
      <c r="V78" s="51"/>
      <c r="W78" s="196">
        <v>1861</v>
      </c>
      <c r="X78" s="51"/>
      <c r="Y78" s="196">
        <v>1861</v>
      </c>
      <c r="Z78" s="51"/>
      <c r="AA78" s="196">
        <v>1861</v>
      </c>
    </row>
    <row r="79" spans="1:27" ht="14.25" customHeight="1">
      <c r="A79" s="70"/>
      <c r="B79" s="71"/>
      <c r="C79" s="65">
        <v>5137</v>
      </c>
      <c r="D79" s="37" t="s">
        <v>51</v>
      </c>
      <c r="E79" s="32" t="s">
        <v>82</v>
      </c>
      <c r="F79" s="73"/>
      <c r="G79" s="73">
        <v>0</v>
      </c>
      <c r="H79" s="51"/>
      <c r="I79" s="73">
        <v>0</v>
      </c>
      <c r="J79" s="51"/>
      <c r="K79" s="73">
        <v>0</v>
      </c>
      <c r="L79" s="51"/>
      <c r="M79" s="73">
        <v>0</v>
      </c>
      <c r="N79" s="51">
        <v>2374.8</v>
      </c>
      <c r="O79" s="73">
        <v>2374.8</v>
      </c>
      <c r="P79" s="51"/>
      <c r="Q79" s="73">
        <v>2374.8</v>
      </c>
      <c r="R79" s="51"/>
      <c r="S79" s="73">
        <v>2374.8</v>
      </c>
      <c r="T79" s="51">
        <v>-1013.2</v>
      </c>
      <c r="U79" s="196">
        <v>1361.6</v>
      </c>
      <c r="V79" s="51"/>
      <c r="W79" s="196">
        <v>1361.6</v>
      </c>
      <c r="X79" s="51"/>
      <c r="Y79" s="196">
        <v>1361.6</v>
      </c>
      <c r="Z79" s="51">
        <v>-123</v>
      </c>
      <c r="AA79" s="196">
        <v>1238.6</v>
      </c>
    </row>
    <row r="80" spans="1:27" ht="14.25" customHeight="1">
      <c r="A80" s="70"/>
      <c r="B80" s="71"/>
      <c r="C80" s="65">
        <v>5169</v>
      </c>
      <c r="D80" s="37" t="s">
        <v>144</v>
      </c>
      <c r="E80" s="32" t="s">
        <v>145</v>
      </c>
      <c r="F80" s="73"/>
      <c r="G80" s="73">
        <v>0</v>
      </c>
      <c r="H80" s="51"/>
      <c r="I80" s="73">
        <v>0</v>
      </c>
      <c r="J80" s="51"/>
      <c r="K80" s="73">
        <v>0</v>
      </c>
      <c r="L80" s="51"/>
      <c r="M80" s="73">
        <v>0</v>
      </c>
      <c r="N80" s="51"/>
      <c r="O80" s="73">
        <v>0</v>
      </c>
      <c r="P80" s="51"/>
      <c r="Q80" s="73">
        <v>0</v>
      </c>
      <c r="R80" s="51"/>
      <c r="S80" s="73">
        <v>0</v>
      </c>
      <c r="T80" s="51">
        <v>13.2</v>
      </c>
      <c r="U80" s="196">
        <v>13.2</v>
      </c>
      <c r="V80" s="51"/>
      <c r="W80" s="196">
        <v>13.2</v>
      </c>
      <c r="X80" s="51"/>
      <c r="Y80" s="196">
        <v>13.2</v>
      </c>
      <c r="Z80" s="51"/>
      <c r="AA80" s="196">
        <v>13.2</v>
      </c>
    </row>
    <row r="81" spans="1:27" ht="14.25" customHeight="1">
      <c r="A81" s="75"/>
      <c r="B81" s="65"/>
      <c r="C81" s="92">
        <v>6121</v>
      </c>
      <c r="D81" s="29"/>
      <c r="E81" s="34" t="s">
        <v>61</v>
      </c>
      <c r="F81" s="76"/>
      <c r="G81" s="106">
        <v>0</v>
      </c>
      <c r="H81" s="151">
        <v>20955.8</v>
      </c>
      <c r="I81" s="106">
        <v>20955.8</v>
      </c>
      <c r="J81" s="151">
        <v>200</v>
      </c>
      <c r="K81" s="106">
        <v>21155.8</v>
      </c>
      <c r="L81" s="151"/>
      <c r="M81" s="106">
        <v>21155.8</v>
      </c>
      <c r="N81" s="151">
        <v>500</v>
      </c>
      <c r="O81" s="106">
        <v>21655.8</v>
      </c>
      <c r="P81" s="51"/>
      <c r="Q81" s="106">
        <v>21655.8</v>
      </c>
      <c r="R81" s="51"/>
      <c r="S81" s="106">
        <v>21655.8</v>
      </c>
      <c r="T81" s="246">
        <v>-861</v>
      </c>
      <c r="U81" s="149">
        <v>20794.8</v>
      </c>
      <c r="V81" s="246"/>
      <c r="W81" s="149">
        <v>20794.8</v>
      </c>
      <c r="X81" s="246"/>
      <c r="Y81" s="149">
        <v>20794.8</v>
      </c>
      <c r="Z81" s="246">
        <v>-416.6</v>
      </c>
      <c r="AA81" s="149">
        <v>20378.2</v>
      </c>
    </row>
    <row r="82" spans="1:27" ht="14.25" customHeight="1">
      <c r="A82" s="70"/>
      <c r="B82" s="71"/>
      <c r="C82" s="226">
        <v>6122</v>
      </c>
      <c r="D82" s="32"/>
      <c r="E82" s="34" t="s">
        <v>61</v>
      </c>
      <c r="F82" s="74"/>
      <c r="G82" s="104">
        <v>0</v>
      </c>
      <c r="H82" s="151"/>
      <c r="I82" s="104">
        <v>0</v>
      </c>
      <c r="J82" s="151"/>
      <c r="K82" s="104">
        <v>0</v>
      </c>
      <c r="L82" s="151"/>
      <c r="M82" s="104">
        <v>0</v>
      </c>
      <c r="N82" s="154"/>
      <c r="O82" s="104">
        <v>0</v>
      </c>
      <c r="P82" s="56"/>
      <c r="Q82" s="104">
        <v>0</v>
      </c>
      <c r="R82" s="56"/>
      <c r="S82" s="104">
        <v>0</v>
      </c>
      <c r="T82" s="257">
        <v>1861</v>
      </c>
      <c r="U82" s="266">
        <v>1861</v>
      </c>
      <c r="V82" s="257"/>
      <c r="W82" s="266">
        <v>1861</v>
      </c>
      <c r="X82" s="257"/>
      <c r="Y82" s="266">
        <v>1861</v>
      </c>
      <c r="Z82" s="257"/>
      <c r="AA82" s="266">
        <v>1861</v>
      </c>
    </row>
    <row r="83" spans="1:27" ht="14.25" customHeight="1">
      <c r="A83" s="75"/>
      <c r="B83" s="65"/>
      <c r="C83" s="92">
        <v>5137</v>
      </c>
      <c r="D83" s="34"/>
      <c r="E83" s="34" t="s">
        <v>70</v>
      </c>
      <c r="F83" s="76"/>
      <c r="G83" s="272">
        <v>0</v>
      </c>
      <c r="H83" s="53"/>
      <c r="I83" s="272">
        <v>0</v>
      </c>
      <c r="J83" s="53"/>
      <c r="K83" s="272">
        <v>0</v>
      </c>
      <c r="L83" s="53"/>
      <c r="M83" s="272">
        <v>0</v>
      </c>
      <c r="N83" s="273">
        <v>2374.8</v>
      </c>
      <c r="O83" s="272">
        <v>2374.8</v>
      </c>
      <c r="P83" s="53"/>
      <c r="Q83" s="272">
        <v>2374.8</v>
      </c>
      <c r="R83" s="53"/>
      <c r="S83" s="272">
        <v>2374.8</v>
      </c>
      <c r="T83" s="273">
        <v>-1013.2</v>
      </c>
      <c r="U83" s="274">
        <v>1361.6</v>
      </c>
      <c r="V83" s="273"/>
      <c r="W83" s="274">
        <v>1361.6</v>
      </c>
      <c r="X83" s="273"/>
      <c r="Y83" s="274">
        <v>1361.6</v>
      </c>
      <c r="Z83" s="273">
        <v>-123</v>
      </c>
      <c r="AA83" s="274">
        <v>1238.6</v>
      </c>
    </row>
    <row r="84" spans="1:27" ht="14.25" customHeight="1" thickBot="1">
      <c r="A84" s="82"/>
      <c r="B84" s="83"/>
      <c r="C84" s="84">
        <v>5169</v>
      </c>
      <c r="D84" s="33"/>
      <c r="E84" s="33" t="s">
        <v>70</v>
      </c>
      <c r="F84" s="86"/>
      <c r="G84" s="269">
        <v>0</v>
      </c>
      <c r="H84" s="51"/>
      <c r="I84" s="269">
        <v>0</v>
      </c>
      <c r="J84" s="51"/>
      <c r="K84" s="269">
        <v>0</v>
      </c>
      <c r="L84" s="51"/>
      <c r="M84" s="269">
        <v>0</v>
      </c>
      <c r="N84" s="270"/>
      <c r="O84" s="269">
        <v>0</v>
      </c>
      <c r="P84" s="56"/>
      <c r="Q84" s="269">
        <v>0</v>
      </c>
      <c r="R84" s="56"/>
      <c r="S84" s="269">
        <v>0</v>
      </c>
      <c r="T84" s="270">
        <v>13.2</v>
      </c>
      <c r="U84" s="271">
        <v>13.2</v>
      </c>
      <c r="V84" s="270"/>
      <c r="W84" s="271">
        <v>13.2</v>
      </c>
      <c r="X84" s="270"/>
      <c r="Y84" s="271">
        <v>13.2</v>
      </c>
      <c r="Z84" s="270"/>
      <c r="AA84" s="271">
        <v>13.2</v>
      </c>
    </row>
    <row r="85" spans="1:27" ht="14.25" customHeight="1">
      <c r="A85" s="95">
        <v>13</v>
      </c>
      <c r="B85" s="96">
        <v>4357</v>
      </c>
      <c r="C85" s="96"/>
      <c r="D85" s="35"/>
      <c r="E85" s="97" t="s">
        <v>49</v>
      </c>
      <c r="F85" s="98"/>
      <c r="G85" s="127">
        <f>SUM(G88+G87)</f>
        <v>0</v>
      </c>
      <c r="H85" s="55"/>
      <c r="I85" s="127">
        <f>SUM(I88+I87)</f>
        <v>6468</v>
      </c>
      <c r="J85" s="55"/>
      <c r="K85" s="127">
        <f>SUM(K88+K87)</f>
        <v>6468</v>
      </c>
      <c r="L85" s="55"/>
      <c r="M85" s="127">
        <f>SUM(M88+M87)</f>
        <v>6468</v>
      </c>
      <c r="N85" s="55"/>
      <c r="O85" s="127">
        <f>SUM(O88+O87)</f>
        <v>6468</v>
      </c>
      <c r="P85" s="55"/>
      <c r="Q85" s="127">
        <f>SUM(Q88+Q87)</f>
        <v>6468</v>
      </c>
      <c r="R85" s="55"/>
      <c r="S85" s="127">
        <f>SUM(S88+S87)</f>
        <v>6468</v>
      </c>
      <c r="T85" s="55"/>
      <c r="U85" s="260">
        <f>SUM(U88+U87)</f>
        <v>6468</v>
      </c>
      <c r="V85" s="55"/>
      <c r="W85" s="260">
        <f>SUM(W88+W87)</f>
        <v>6468</v>
      </c>
      <c r="X85" s="55"/>
      <c r="Y85" s="260">
        <f>SUM(Y88+Y87)</f>
        <v>6468</v>
      </c>
      <c r="Z85" s="55"/>
      <c r="AA85" s="260">
        <f>SUM(AA88+AA87)</f>
        <v>3012</v>
      </c>
    </row>
    <row r="86" spans="1:27" ht="14.25" customHeight="1">
      <c r="A86" s="70"/>
      <c r="B86" s="71"/>
      <c r="C86" s="65">
        <v>6121</v>
      </c>
      <c r="D86" s="37" t="s">
        <v>34</v>
      </c>
      <c r="E86" s="113" t="s">
        <v>69</v>
      </c>
      <c r="F86" s="76"/>
      <c r="G86" s="87">
        <v>0</v>
      </c>
      <c r="H86" s="51">
        <v>6468</v>
      </c>
      <c r="I86" s="87">
        <v>6468</v>
      </c>
      <c r="J86" s="51"/>
      <c r="K86" s="87">
        <v>6468</v>
      </c>
      <c r="L86" s="51"/>
      <c r="M86" s="87">
        <v>6468</v>
      </c>
      <c r="N86" s="51"/>
      <c r="O86" s="77">
        <v>6468</v>
      </c>
      <c r="P86" s="51"/>
      <c r="Q86" s="77">
        <v>6468</v>
      </c>
      <c r="R86" s="51"/>
      <c r="S86" s="77">
        <v>6468</v>
      </c>
      <c r="T86" s="51"/>
      <c r="U86" s="136">
        <v>6468</v>
      </c>
      <c r="V86" s="51"/>
      <c r="W86" s="136">
        <v>6468</v>
      </c>
      <c r="X86" s="51"/>
      <c r="Y86" s="136">
        <v>6468</v>
      </c>
      <c r="Z86" s="51">
        <v>-3456</v>
      </c>
      <c r="AA86" s="136">
        <v>3012</v>
      </c>
    </row>
    <row r="87" spans="1:27" ht="14.25" customHeight="1">
      <c r="A87" s="70"/>
      <c r="B87" s="71"/>
      <c r="C87" s="92">
        <v>6121</v>
      </c>
      <c r="D87" s="29"/>
      <c r="E87" s="34" t="s">
        <v>61</v>
      </c>
      <c r="F87" s="76"/>
      <c r="G87" s="106">
        <v>0</v>
      </c>
      <c r="H87" s="151">
        <v>6468</v>
      </c>
      <c r="I87" s="106">
        <v>6468</v>
      </c>
      <c r="J87" s="151"/>
      <c r="K87" s="106">
        <v>6468</v>
      </c>
      <c r="L87" s="151"/>
      <c r="M87" s="106">
        <v>6468</v>
      </c>
      <c r="N87" s="151"/>
      <c r="O87" s="106">
        <v>6468</v>
      </c>
      <c r="P87" s="51"/>
      <c r="Q87" s="106">
        <v>6468</v>
      </c>
      <c r="R87" s="51"/>
      <c r="S87" s="106">
        <v>6468</v>
      </c>
      <c r="T87" s="51"/>
      <c r="U87" s="149">
        <v>6468</v>
      </c>
      <c r="V87" s="51"/>
      <c r="W87" s="149">
        <v>6468</v>
      </c>
      <c r="X87" s="51"/>
      <c r="Y87" s="149">
        <v>6468</v>
      </c>
      <c r="Z87" s="246">
        <v>-3456</v>
      </c>
      <c r="AA87" s="149">
        <v>3012</v>
      </c>
    </row>
    <row r="88" spans="1:27" ht="14.25" customHeight="1" thickBot="1">
      <c r="A88" s="78"/>
      <c r="B88" s="79"/>
      <c r="C88" s="80">
        <v>5137</v>
      </c>
      <c r="D88" s="36"/>
      <c r="E88" s="30" t="s">
        <v>70</v>
      </c>
      <c r="F88" s="81"/>
      <c r="G88" s="115">
        <v>0</v>
      </c>
      <c r="H88" s="52"/>
      <c r="I88" s="115">
        <v>0</v>
      </c>
      <c r="J88" s="52"/>
      <c r="K88" s="115">
        <v>0</v>
      </c>
      <c r="L88" s="52"/>
      <c r="M88" s="115">
        <v>0</v>
      </c>
      <c r="N88" s="52"/>
      <c r="O88" s="115">
        <v>0</v>
      </c>
      <c r="P88" s="52"/>
      <c r="Q88" s="115">
        <v>0</v>
      </c>
      <c r="R88" s="52"/>
      <c r="S88" s="115">
        <v>0</v>
      </c>
      <c r="T88" s="52"/>
      <c r="U88" s="130">
        <v>0</v>
      </c>
      <c r="V88" s="52"/>
      <c r="W88" s="130">
        <v>0</v>
      </c>
      <c r="X88" s="52"/>
      <c r="Y88" s="130">
        <v>0</v>
      </c>
      <c r="Z88" s="52"/>
      <c r="AA88" s="130">
        <v>0</v>
      </c>
    </row>
    <row r="89" spans="1:27" ht="14.25" customHeight="1">
      <c r="A89" s="88">
        <v>15</v>
      </c>
      <c r="B89" s="89">
        <v>4357</v>
      </c>
      <c r="C89" s="89"/>
      <c r="D89" s="31"/>
      <c r="E89" s="90" t="s">
        <v>24</v>
      </c>
      <c r="F89" s="37"/>
      <c r="G89" s="126">
        <f>SUM(G94+G93)</f>
        <v>0</v>
      </c>
      <c r="H89" s="51"/>
      <c r="I89" s="126">
        <f>SUM(I94+I93)</f>
        <v>1859.6</v>
      </c>
      <c r="J89" s="51"/>
      <c r="K89" s="126">
        <f>SUM(K94+K93)</f>
        <v>1859.6</v>
      </c>
      <c r="L89" s="51"/>
      <c r="M89" s="126">
        <f>SUM(M94+M93)</f>
        <v>1859.6</v>
      </c>
      <c r="N89" s="51"/>
      <c r="O89" s="126">
        <f>SUM(O94+O93)</f>
        <v>1859.6</v>
      </c>
      <c r="P89" s="51"/>
      <c r="Q89" s="126">
        <f>SUM(Q94+Q93)</f>
        <v>1859.6</v>
      </c>
      <c r="R89" s="51"/>
      <c r="S89" s="126">
        <f>SUM(S94+S93)</f>
        <v>1859.6</v>
      </c>
      <c r="T89" s="51"/>
      <c r="U89" s="263">
        <f>SUM(U94+U93)</f>
        <v>7659.6</v>
      </c>
      <c r="V89" s="51"/>
      <c r="W89" s="263">
        <f>SUM(W94+W93)</f>
        <v>7659.6</v>
      </c>
      <c r="X89" s="51"/>
      <c r="Y89" s="263">
        <f>SUM(Y94+Y93)</f>
        <v>7659.6</v>
      </c>
      <c r="Z89" s="51"/>
      <c r="AA89" s="263">
        <f>SUM(AA94+AA93)</f>
        <v>7659.6</v>
      </c>
    </row>
    <row r="90" spans="1:27" ht="14.25" customHeight="1">
      <c r="A90" s="75"/>
      <c r="B90" s="65"/>
      <c r="C90" s="65">
        <v>6121</v>
      </c>
      <c r="D90" s="29" t="s">
        <v>25</v>
      </c>
      <c r="E90" s="29" t="s">
        <v>48</v>
      </c>
      <c r="F90" s="94"/>
      <c r="G90" s="77">
        <v>0</v>
      </c>
      <c r="H90" s="51">
        <v>814.1</v>
      </c>
      <c r="I90" s="77">
        <v>814.1</v>
      </c>
      <c r="J90" s="51"/>
      <c r="K90" s="77">
        <v>814.1</v>
      </c>
      <c r="L90" s="51"/>
      <c r="M90" s="77">
        <v>814.1</v>
      </c>
      <c r="N90" s="51"/>
      <c r="O90" s="77">
        <v>814.1</v>
      </c>
      <c r="P90" s="51"/>
      <c r="Q90" s="77">
        <v>814.1</v>
      </c>
      <c r="R90" s="51"/>
      <c r="S90" s="77">
        <v>814.1</v>
      </c>
      <c r="T90" s="51">
        <v>-785.3</v>
      </c>
      <c r="U90" s="136">
        <v>28.8</v>
      </c>
      <c r="V90" s="51"/>
      <c r="W90" s="136">
        <v>28.8</v>
      </c>
      <c r="X90" s="51"/>
      <c r="Y90" s="136">
        <v>28.8</v>
      </c>
      <c r="Z90" s="51"/>
      <c r="AA90" s="136">
        <v>28.8</v>
      </c>
    </row>
    <row r="91" spans="1:27" ht="14.25" customHeight="1">
      <c r="A91" s="75"/>
      <c r="B91" s="65"/>
      <c r="C91" s="65">
        <v>5331</v>
      </c>
      <c r="D91" s="29" t="s">
        <v>78</v>
      </c>
      <c r="E91" s="29" t="s">
        <v>79</v>
      </c>
      <c r="F91" s="94"/>
      <c r="G91" s="77">
        <v>0</v>
      </c>
      <c r="H91" s="53">
        <v>1045.5</v>
      </c>
      <c r="I91" s="77">
        <v>1045.5</v>
      </c>
      <c r="J91" s="53"/>
      <c r="K91" s="77">
        <v>1045.5</v>
      </c>
      <c r="L91" s="53"/>
      <c r="M91" s="77">
        <v>1045.5</v>
      </c>
      <c r="N91" s="53"/>
      <c r="O91" s="77">
        <v>1045.5</v>
      </c>
      <c r="P91" s="53"/>
      <c r="Q91" s="77">
        <v>1045.5</v>
      </c>
      <c r="R91" s="53"/>
      <c r="S91" s="77">
        <v>1045.5</v>
      </c>
      <c r="T91" s="53"/>
      <c r="U91" s="136">
        <v>1045.5</v>
      </c>
      <c r="V91" s="53"/>
      <c r="W91" s="136">
        <v>1045.5</v>
      </c>
      <c r="X91" s="53"/>
      <c r="Y91" s="136">
        <v>1045.5</v>
      </c>
      <c r="Z91" s="53"/>
      <c r="AA91" s="136">
        <v>1045.5</v>
      </c>
    </row>
    <row r="92" spans="1:27" ht="14.25" customHeight="1">
      <c r="A92" s="75"/>
      <c r="B92" s="65"/>
      <c r="C92" s="65">
        <v>5331</v>
      </c>
      <c r="D92" s="29" t="s">
        <v>137</v>
      </c>
      <c r="E92" s="29" t="s">
        <v>138</v>
      </c>
      <c r="F92" s="94"/>
      <c r="G92" s="77">
        <v>0</v>
      </c>
      <c r="H92" s="53"/>
      <c r="I92" s="77">
        <v>0</v>
      </c>
      <c r="J92" s="53"/>
      <c r="K92" s="77">
        <v>0</v>
      </c>
      <c r="L92" s="53"/>
      <c r="M92" s="77">
        <v>0</v>
      </c>
      <c r="N92" s="53"/>
      <c r="O92" s="77">
        <v>0</v>
      </c>
      <c r="P92" s="53"/>
      <c r="Q92" s="77">
        <v>0</v>
      </c>
      <c r="R92" s="53"/>
      <c r="S92" s="77">
        <v>0</v>
      </c>
      <c r="T92" s="53">
        <v>6585.3</v>
      </c>
      <c r="U92" s="136">
        <v>6585.3</v>
      </c>
      <c r="V92" s="53"/>
      <c r="W92" s="136">
        <v>6585.3</v>
      </c>
      <c r="X92" s="53"/>
      <c r="Y92" s="136">
        <v>6585.3</v>
      </c>
      <c r="Z92" s="53"/>
      <c r="AA92" s="136">
        <v>6585.3</v>
      </c>
    </row>
    <row r="93" spans="1:27" ht="13.5" customHeight="1">
      <c r="A93" s="188"/>
      <c r="B93" s="84"/>
      <c r="C93" s="89">
        <v>6121</v>
      </c>
      <c r="D93" s="37"/>
      <c r="E93" s="31" t="s">
        <v>61</v>
      </c>
      <c r="F93" s="189"/>
      <c r="G93" s="180">
        <v>0</v>
      </c>
      <c r="H93" s="154">
        <v>814.1</v>
      </c>
      <c r="I93" s="180">
        <v>814.1</v>
      </c>
      <c r="J93" s="154"/>
      <c r="K93" s="180">
        <v>814.1</v>
      </c>
      <c r="L93" s="154"/>
      <c r="M93" s="180">
        <v>814.1</v>
      </c>
      <c r="N93" s="154"/>
      <c r="O93" s="180">
        <v>814.1</v>
      </c>
      <c r="P93" s="154"/>
      <c r="Q93" s="180">
        <v>814.1</v>
      </c>
      <c r="R93" s="154"/>
      <c r="S93" s="180">
        <v>814.1</v>
      </c>
      <c r="T93" s="154">
        <v>-785.3</v>
      </c>
      <c r="U93" s="131">
        <v>28.8</v>
      </c>
      <c r="V93" s="154"/>
      <c r="W93" s="131">
        <v>28.8</v>
      </c>
      <c r="X93" s="154"/>
      <c r="Y93" s="131">
        <v>28.8</v>
      </c>
      <c r="Z93" s="154"/>
      <c r="AA93" s="131">
        <v>28.8</v>
      </c>
    </row>
    <row r="94" spans="1:27" ht="14.25" customHeight="1" thickBot="1">
      <c r="A94" s="93"/>
      <c r="B94" s="80"/>
      <c r="C94" s="80">
        <v>5331</v>
      </c>
      <c r="D94" s="30"/>
      <c r="E94" s="30" t="s">
        <v>20</v>
      </c>
      <c r="F94" s="36"/>
      <c r="G94" s="148">
        <v>0</v>
      </c>
      <c r="H94" s="150">
        <v>1045.5</v>
      </c>
      <c r="I94" s="148">
        <v>1045.5</v>
      </c>
      <c r="J94" s="52"/>
      <c r="K94" s="148">
        <v>1045.5</v>
      </c>
      <c r="L94" s="52"/>
      <c r="M94" s="148">
        <v>1045.5</v>
      </c>
      <c r="N94" s="52"/>
      <c r="O94" s="148">
        <v>1045.5</v>
      </c>
      <c r="P94" s="52"/>
      <c r="Q94" s="148">
        <v>1045.5</v>
      </c>
      <c r="R94" s="52"/>
      <c r="S94" s="148">
        <v>1045.5</v>
      </c>
      <c r="T94" s="150">
        <v>6585.3</v>
      </c>
      <c r="U94" s="130">
        <v>7630.8</v>
      </c>
      <c r="V94" s="150"/>
      <c r="W94" s="130">
        <v>7630.8</v>
      </c>
      <c r="X94" s="150"/>
      <c r="Y94" s="130">
        <v>7630.8</v>
      </c>
      <c r="Z94" s="150"/>
      <c r="AA94" s="130">
        <v>7630.8</v>
      </c>
    </row>
    <row r="95" spans="1:27" ht="14.25" customHeight="1">
      <c r="A95" s="109">
        <v>19</v>
      </c>
      <c r="B95" s="110">
        <v>4357</v>
      </c>
      <c r="C95" s="111"/>
      <c r="D95" s="129"/>
      <c r="E95" s="133" t="s">
        <v>17</v>
      </c>
      <c r="F95" s="132"/>
      <c r="G95" s="123">
        <f>SUM(G98+G97)</f>
        <v>448</v>
      </c>
      <c r="H95" s="51"/>
      <c r="I95" s="123">
        <f>SUM(I98+I97)</f>
        <v>448</v>
      </c>
      <c r="J95" s="51"/>
      <c r="K95" s="123">
        <f>SUM(K98+K97)</f>
        <v>448</v>
      </c>
      <c r="L95" s="51"/>
      <c r="M95" s="123">
        <f>SUM(M98+M97)</f>
        <v>448</v>
      </c>
      <c r="N95" s="51"/>
      <c r="O95" s="123">
        <f>SUM(O98+O97)</f>
        <v>448</v>
      </c>
      <c r="P95" s="51"/>
      <c r="Q95" s="123">
        <f>SUM(Q98+Q97)</f>
        <v>448</v>
      </c>
      <c r="R95" s="51"/>
      <c r="S95" s="123">
        <f>SUM(S98+S97)</f>
        <v>448</v>
      </c>
      <c r="T95" s="51"/>
      <c r="U95" s="264">
        <f>SUM(U98+U97)</f>
        <v>448</v>
      </c>
      <c r="V95" s="51"/>
      <c r="W95" s="264">
        <f>SUM(W98+W97)</f>
        <v>448</v>
      </c>
      <c r="X95" s="51"/>
      <c r="Y95" s="264">
        <f>SUM(Y98+Y97)</f>
        <v>448</v>
      </c>
      <c r="Z95" s="51"/>
      <c r="AA95" s="264">
        <f>SUM(AA98+AA97)</f>
        <v>448</v>
      </c>
    </row>
    <row r="96" spans="1:27" ht="14.25" customHeight="1">
      <c r="A96" s="75"/>
      <c r="B96" s="65"/>
      <c r="C96" s="197">
        <v>6351</v>
      </c>
      <c r="D96" s="29" t="s">
        <v>85</v>
      </c>
      <c r="E96" s="198" t="s">
        <v>71</v>
      </c>
      <c r="F96" s="76"/>
      <c r="G96" s="77">
        <v>448</v>
      </c>
      <c r="H96" s="53"/>
      <c r="I96" s="77">
        <v>448</v>
      </c>
      <c r="J96" s="53"/>
      <c r="K96" s="77">
        <v>448</v>
      </c>
      <c r="L96" s="53"/>
      <c r="M96" s="77">
        <v>448</v>
      </c>
      <c r="N96" s="53"/>
      <c r="O96" s="77">
        <v>448</v>
      </c>
      <c r="P96" s="199"/>
      <c r="Q96" s="77">
        <v>448</v>
      </c>
      <c r="R96" s="53"/>
      <c r="S96" s="77">
        <v>448</v>
      </c>
      <c r="T96" s="53"/>
      <c r="U96" s="136">
        <v>448</v>
      </c>
      <c r="V96" s="53"/>
      <c r="W96" s="136">
        <v>448</v>
      </c>
      <c r="X96" s="53"/>
      <c r="Y96" s="136">
        <v>448</v>
      </c>
      <c r="Z96" s="53"/>
      <c r="AA96" s="136">
        <v>448</v>
      </c>
    </row>
    <row r="97" spans="1:27" ht="14.25" customHeight="1">
      <c r="A97" s="70"/>
      <c r="B97" s="71"/>
      <c r="C97" s="92">
        <v>6351</v>
      </c>
      <c r="D97" s="34"/>
      <c r="E97" s="34" t="s">
        <v>13</v>
      </c>
      <c r="F97" s="76"/>
      <c r="G97" s="106">
        <v>448</v>
      </c>
      <c r="H97" s="154"/>
      <c r="I97" s="106">
        <v>448</v>
      </c>
      <c r="J97" s="154"/>
      <c r="K97" s="106">
        <v>448</v>
      </c>
      <c r="L97" s="154"/>
      <c r="M97" s="106">
        <v>448</v>
      </c>
      <c r="N97" s="154"/>
      <c r="O97" s="106">
        <v>448</v>
      </c>
      <c r="P97" s="151"/>
      <c r="Q97" s="106">
        <v>448</v>
      </c>
      <c r="R97" s="151"/>
      <c r="S97" s="106">
        <v>448</v>
      </c>
      <c r="T97" s="151"/>
      <c r="U97" s="149">
        <v>448</v>
      </c>
      <c r="V97" s="151"/>
      <c r="W97" s="149">
        <v>448</v>
      </c>
      <c r="X97" s="151"/>
      <c r="Y97" s="149">
        <v>448</v>
      </c>
      <c r="Z97" s="151"/>
      <c r="AA97" s="149">
        <v>448</v>
      </c>
    </row>
    <row r="98" spans="1:27" ht="14.25" customHeight="1" thickBot="1">
      <c r="A98" s="78"/>
      <c r="B98" s="79"/>
      <c r="C98" s="80">
        <v>5331</v>
      </c>
      <c r="D98" s="30"/>
      <c r="E98" s="30" t="s">
        <v>20</v>
      </c>
      <c r="F98" s="81"/>
      <c r="G98" s="115">
        <v>0</v>
      </c>
      <c r="H98" s="150"/>
      <c r="I98" s="115">
        <v>0</v>
      </c>
      <c r="J98" s="150"/>
      <c r="K98" s="115">
        <v>0</v>
      </c>
      <c r="L98" s="150"/>
      <c r="M98" s="115">
        <v>0</v>
      </c>
      <c r="N98" s="150"/>
      <c r="O98" s="115">
        <v>0</v>
      </c>
      <c r="P98" s="52"/>
      <c r="Q98" s="115">
        <v>0</v>
      </c>
      <c r="R98" s="52"/>
      <c r="S98" s="115">
        <v>0</v>
      </c>
      <c r="T98" s="52"/>
      <c r="U98" s="130">
        <v>0</v>
      </c>
      <c r="V98" s="52"/>
      <c r="W98" s="130">
        <v>0</v>
      </c>
      <c r="X98" s="52"/>
      <c r="Y98" s="130">
        <v>0</v>
      </c>
      <c r="Z98" s="52"/>
      <c r="AA98" s="130">
        <v>0</v>
      </c>
    </row>
    <row r="99" spans="1:27" ht="14.25" customHeight="1">
      <c r="A99" s="109">
        <v>25</v>
      </c>
      <c r="B99" s="110">
        <v>4357</v>
      </c>
      <c r="C99" s="111"/>
      <c r="D99" s="129"/>
      <c r="E99" s="133" t="s">
        <v>117</v>
      </c>
      <c r="F99" s="132"/>
      <c r="G99" s="123">
        <v>0</v>
      </c>
      <c r="H99" s="51"/>
      <c r="I99" s="123">
        <v>0</v>
      </c>
      <c r="J99" s="51"/>
      <c r="K99" s="123">
        <v>0</v>
      </c>
      <c r="L99" s="51"/>
      <c r="M99" s="123">
        <v>0</v>
      </c>
      <c r="N99" s="51"/>
      <c r="O99" s="123">
        <f>SUM(O101+O102)</f>
        <v>1048</v>
      </c>
      <c r="P99" s="51"/>
      <c r="Q99" s="123">
        <f>SUM(Q101+Q102)</f>
        <v>1048</v>
      </c>
      <c r="R99" s="51"/>
      <c r="S99" s="123">
        <f>SUM(S101+S102)</f>
        <v>1048</v>
      </c>
      <c r="T99" s="51"/>
      <c r="U99" s="264">
        <f>SUM(U101+U102)</f>
        <v>1048</v>
      </c>
      <c r="V99" s="51"/>
      <c r="W99" s="264">
        <f>SUM(W101+W102)</f>
        <v>1048</v>
      </c>
      <c r="X99" s="51"/>
      <c r="Y99" s="264">
        <f>SUM(Y101+Y102)</f>
        <v>1048</v>
      </c>
      <c r="Z99" s="51"/>
      <c r="AA99" s="264">
        <f>SUM(AA101+AA102)</f>
        <v>1048</v>
      </c>
    </row>
    <row r="100" spans="1:27" ht="14.25" customHeight="1">
      <c r="A100" s="75"/>
      <c r="B100" s="65"/>
      <c r="C100" s="197">
        <v>6351</v>
      </c>
      <c r="D100" s="29" t="s">
        <v>118</v>
      </c>
      <c r="E100" s="198" t="s">
        <v>119</v>
      </c>
      <c r="F100" s="76"/>
      <c r="G100" s="77">
        <v>0</v>
      </c>
      <c r="H100" s="53"/>
      <c r="I100" s="77">
        <v>0</v>
      </c>
      <c r="J100" s="53"/>
      <c r="K100" s="77">
        <v>0</v>
      </c>
      <c r="L100" s="53"/>
      <c r="M100" s="77">
        <v>0</v>
      </c>
      <c r="N100" s="53">
        <v>1048</v>
      </c>
      <c r="O100" s="77">
        <v>1048</v>
      </c>
      <c r="P100" s="199"/>
      <c r="Q100" s="77">
        <v>1048</v>
      </c>
      <c r="R100" s="53"/>
      <c r="S100" s="77">
        <v>1048</v>
      </c>
      <c r="T100" s="53"/>
      <c r="U100" s="136">
        <v>1048</v>
      </c>
      <c r="V100" s="53"/>
      <c r="W100" s="136">
        <v>1048</v>
      </c>
      <c r="X100" s="53"/>
      <c r="Y100" s="136">
        <v>1048</v>
      </c>
      <c r="Z100" s="53"/>
      <c r="AA100" s="136">
        <v>1048</v>
      </c>
    </row>
    <row r="101" spans="1:27" ht="14.25" customHeight="1">
      <c r="A101" s="70"/>
      <c r="B101" s="71"/>
      <c r="C101" s="92">
        <v>6351</v>
      </c>
      <c r="D101" s="34"/>
      <c r="E101" s="34" t="s">
        <v>13</v>
      </c>
      <c r="F101" s="76"/>
      <c r="G101" s="106">
        <v>0</v>
      </c>
      <c r="H101" s="154"/>
      <c r="I101" s="106">
        <v>0</v>
      </c>
      <c r="J101" s="154"/>
      <c r="K101" s="106">
        <v>0</v>
      </c>
      <c r="L101" s="154"/>
      <c r="M101" s="106">
        <v>0</v>
      </c>
      <c r="N101" s="154">
        <v>1048</v>
      </c>
      <c r="O101" s="106">
        <v>1048</v>
      </c>
      <c r="P101" s="151"/>
      <c r="Q101" s="106">
        <v>1048</v>
      </c>
      <c r="R101" s="151"/>
      <c r="S101" s="106">
        <v>1048</v>
      </c>
      <c r="T101" s="151"/>
      <c r="U101" s="149">
        <v>1048</v>
      </c>
      <c r="V101" s="151"/>
      <c r="W101" s="149">
        <v>1048</v>
      </c>
      <c r="X101" s="151"/>
      <c r="Y101" s="149">
        <v>1048</v>
      </c>
      <c r="Z101" s="151"/>
      <c r="AA101" s="149">
        <v>1048</v>
      </c>
    </row>
    <row r="102" spans="1:27" ht="14.25" customHeight="1" thickBot="1">
      <c r="A102" s="78"/>
      <c r="B102" s="79"/>
      <c r="C102" s="80">
        <v>5331</v>
      </c>
      <c r="D102" s="30"/>
      <c r="E102" s="30" t="s">
        <v>20</v>
      </c>
      <c r="F102" s="81"/>
      <c r="G102" s="115">
        <v>0</v>
      </c>
      <c r="H102" s="150"/>
      <c r="I102" s="115">
        <v>0</v>
      </c>
      <c r="J102" s="150"/>
      <c r="K102" s="115">
        <v>0</v>
      </c>
      <c r="L102" s="150"/>
      <c r="M102" s="115">
        <v>0</v>
      </c>
      <c r="N102" s="150"/>
      <c r="O102" s="115">
        <v>0</v>
      </c>
      <c r="P102" s="52"/>
      <c r="Q102" s="115">
        <v>0</v>
      </c>
      <c r="R102" s="52"/>
      <c r="S102" s="115">
        <v>0</v>
      </c>
      <c r="T102" s="52"/>
      <c r="U102" s="130">
        <v>0</v>
      </c>
      <c r="V102" s="52"/>
      <c r="W102" s="130">
        <v>0</v>
      </c>
      <c r="X102" s="52"/>
      <c r="Y102" s="130">
        <v>0</v>
      </c>
      <c r="Z102" s="52"/>
      <c r="AA102" s="130">
        <v>0</v>
      </c>
    </row>
    <row r="103" spans="1:27" ht="14.25" customHeight="1">
      <c r="A103" s="109">
        <v>26</v>
      </c>
      <c r="B103" s="110">
        <v>4357</v>
      </c>
      <c r="C103" s="111"/>
      <c r="D103" s="129"/>
      <c r="E103" s="133" t="s">
        <v>120</v>
      </c>
      <c r="F103" s="132"/>
      <c r="G103" s="123">
        <v>0</v>
      </c>
      <c r="H103" s="51"/>
      <c r="I103" s="123">
        <v>0</v>
      </c>
      <c r="J103" s="51"/>
      <c r="K103" s="123">
        <v>0</v>
      </c>
      <c r="L103" s="51"/>
      <c r="M103" s="123">
        <v>0</v>
      </c>
      <c r="N103" s="51"/>
      <c r="O103" s="123">
        <f>SUM(O105+O106)</f>
        <v>84</v>
      </c>
      <c r="P103" s="51"/>
      <c r="Q103" s="123">
        <f>SUM(Q105+Q106)</f>
        <v>84</v>
      </c>
      <c r="R103" s="51"/>
      <c r="S103" s="123">
        <f>SUM(S105+S106)</f>
        <v>84</v>
      </c>
      <c r="T103" s="51"/>
      <c r="U103" s="264">
        <f>SUM(U105+U106)</f>
        <v>84</v>
      </c>
      <c r="V103" s="51"/>
      <c r="W103" s="264">
        <f>SUM(W105+W106)</f>
        <v>84</v>
      </c>
      <c r="X103" s="51"/>
      <c r="Y103" s="264">
        <f>SUM(Y105+Y106)</f>
        <v>84</v>
      </c>
      <c r="Z103" s="51"/>
      <c r="AA103" s="264">
        <f>SUM(AA105+AA106)</f>
        <v>84</v>
      </c>
    </row>
    <row r="104" spans="1:27" ht="14.25" customHeight="1">
      <c r="A104" s="75"/>
      <c r="B104" s="65"/>
      <c r="C104" s="197">
        <v>6351</v>
      </c>
      <c r="D104" s="29" t="s">
        <v>121</v>
      </c>
      <c r="E104" s="198" t="s">
        <v>122</v>
      </c>
      <c r="F104" s="76"/>
      <c r="G104" s="77">
        <v>0</v>
      </c>
      <c r="H104" s="53"/>
      <c r="I104" s="77">
        <v>0</v>
      </c>
      <c r="J104" s="53"/>
      <c r="K104" s="77">
        <v>0</v>
      </c>
      <c r="L104" s="53"/>
      <c r="M104" s="77">
        <v>0</v>
      </c>
      <c r="N104" s="53">
        <v>84</v>
      </c>
      <c r="O104" s="77">
        <v>84</v>
      </c>
      <c r="P104" s="199"/>
      <c r="Q104" s="77">
        <v>84</v>
      </c>
      <c r="R104" s="53"/>
      <c r="S104" s="77">
        <v>84</v>
      </c>
      <c r="T104" s="53"/>
      <c r="U104" s="136">
        <v>84</v>
      </c>
      <c r="V104" s="53"/>
      <c r="W104" s="136">
        <v>84</v>
      </c>
      <c r="X104" s="53"/>
      <c r="Y104" s="136">
        <v>84</v>
      </c>
      <c r="Z104" s="53"/>
      <c r="AA104" s="136">
        <v>84</v>
      </c>
    </row>
    <row r="105" spans="1:27" ht="14.25" customHeight="1">
      <c r="A105" s="70"/>
      <c r="B105" s="71"/>
      <c r="C105" s="92">
        <v>6351</v>
      </c>
      <c r="D105" s="34"/>
      <c r="E105" s="34" t="s">
        <v>13</v>
      </c>
      <c r="F105" s="76"/>
      <c r="G105" s="106">
        <v>0</v>
      </c>
      <c r="H105" s="154"/>
      <c r="I105" s="106">
        <v>0</v>
      </c>
      <c r="J105" s="154"/>
      <c r="K105" s="106">
        <v>0</v>
      </c>
      <c r="L105" s="154"/>
      <c r="M105" s="106">
        <v>0</v>
      </c>
      <c r="N105" s="154">
        <v>84</v>
      </c>
      <c r="O105" s="106">
        <v>84</v>
      </c>
      <c r="P105" s="151"/>
      <c r="Q105" s="106">
        <v>84</v>
      </c>
      <c r="R105" s="151"/>
      <c r="S105" s="106">
        <v>84</v>
      </c>
      <c r="T105" s="151"/>
      <c r="U105" s="149">
        <v>84</v>
      </c>
      <c r="V105" s="151"/>
      <c r="W105" s="149">
        <v>84</v>
      </c>
      <c r="X105" s="151"/>
      <c r="Y105" s="149">
        <v>84</v>
      </c>
      <c r="Z105" s="151"/>
      <c r="AA105" s="149">
        <v>84</v>
      </c>
    </row>
    <row r="106" spans="1:27" ht="14.25" customHeight="1" thickBot="1">
      <c r="A106" s="78"/>
      <c r="B106" s="79"/>
      <c r="C106" s="80">
        <v>5331</v>
      </c>
      <c r="D106" s="30"/>
      <c r="E106" s="30" t="s">
        <v>20</v>
      </c>
      <c r="F106" s="81"/>
      <c r="G106" s="115">
        <v>0</v>
      </c>
      <c r="H106" s="150"/>
      <c r="I106" s="115">
        <v>0</v>
      </c>
      <c r="J106" s="150"/>
      <c r="K106" s="115">
        <v>0</v>
      </c>
      <c r="L106" s="150"/>
      <c r="M106" s="115">
        <v>0</v>
      </c>
      <c r="N106" s="150"/>
      <c r="O106" s="115">
        <v>0</v>
      </c>
      <c r="P106" s="52"/>
      <c r="Q106" s="115">
        <v>0</v>
      </c>
      <c r="R106" s="52"/>
      <c r="S106" s="115">
        <v>0</v>
      </c>
      <c r="T106" s="52"/>
      <c r="U106" s="130">
        <v>0</v>
      </c>
      <c r="V106" s="52"/>
      <c r="W106" s="130">
        <v>0</v>
      </c>
      <c r="X106" s="52"/>
      <c r="Y106" s="130">
        <v>0</v>
      </c>
      <c r="Z106" s="52"/>
      <c r="AA106" s="130">
        <v>0</v>
      </c>
    </row>
    <row r="107" spans="1:27" ht="14.25" customHeight="1">
      <c r="A107" s="88">
        <v>27</v>
      </c>
      <c r="B107" s="89">
        <v>4357</v>
      </c>
      <c r="C107" s="89"/>
      <c r="D107" s="31"/>
      <c r="E107" s="90" t="s">
        <v>23</v>
      </c>
      <c r="F107" s="221"/>
      <c r="G107" s="125">
        <f>SUM(G113+G112)</f>
        <v>1852</v>
      </c>
      <c r="H107" s="55"/>
      <c r="I107" s="125">
        <f>SUM(I113+I112)</f>
        <v>10682.6</v>
      </c>
      <c r="J107" s="55"/>
      <c r="K107" s="125">
        <f>SUM(K113+K112)</f>
        <v>10682.6</v>
      </c>
      <c r="L107" s="55"/>
      <c r="M107" s="125">
        <f>SUM(M113+M112)</f>
        <v>10682.6</v>
      </c>
      <c r="N107" s="55"/>
      <c r="O107" s="125">
        <f>SUM(O113+O112)</f>
        <v>10682.6</v>
      </c>
      <c r="P107" s="55"/>
      <c r="Q107" s="125">
        <f>SUM(Q113+Q112)</f>
        <v>10682.6</v>
      </c>
      <c r="R107" s="55"/>
      <c r="S107" s="125">
        <f>SUM(S113+S112)</f>
        <v>10599.4</v>
      </c>
      <c r="T107" s="55"/>
      <c r="U107" s="261">
        <f>SUM(U113+U112)</f>
        <v>10599.4</v>
      </c>
      <c r="V107" s="55"/>
      <c r="W107" s="261">
        <f>SUM(W113+W112)</f>
        <v>10599.4</v>
      </c>
      <c r="X107" s="55"/>
      <c r="Y107" s="261">
        <f>SUM(Y113+Y112)</f>
        <v>10599.4</v>
      </c>
      <c r="Z107" s="55"/>
      <c r="AA107" s="261">
        <f>SUM(AA113+AA112)</f>
        <v>10230.4</v>
      </c>
    </row>
    <row r="108" spans="1:27" ht="14.25" customHeight="1">
      <c r="A108" s="75"/>
      <c r="B108" s="65"/>
      <c r="C108" s="65">
        <v>6351</v>
      </c>
      <c r="D108" s="135" t="s">
        <v>22</v>
      </c>
      <c r="E108" s="91" t="s">
        <v>43</v>
      </c>
      <c r="F108" s="222"/>
      <c r="G108" s="77">
        <v>0</v>
      </c>
      <c r="H108" s="53">
        <v>8738</v>
      </c>
      <c r="I108" s="77">
        <v>8738</v>
      </c>
      <c r="J108" s="53"/>
      <c r="K108" s="77">
        <v>8738</v>
      </c>
      <c r="L108" s="53"/>
      <c r="M108" s="77">
        <v>8738</v>
      </c>
      <c r="N108" s="53"/>
      <c r="O108" s="77">
        <v>8738</v>
      </c>
      <c r="P108" s="53"/>
      <c r="Q108" s="77">
        <v>8738</v>
      </c>
      <c r="R108" s="53"/>
      <c r="S108" s="77">
        <v>8738</v>
      </c>
      <c r="T108" s="53"/>
      <c r="U108" s="136">
        <v>8738</v>
      </c>
      <c r="V108" s="53"/>
      <c r="W108" s="136">
        <v>8738</v>
      </c>
      <c r="X108" s="53"/>
      <c r="Y108" s="136">
        <v>8738</v>
      </c>
      <c r="Z108" s="53">
        <v>-359.6</v>
      </c>
      <c r="AA108" s="136">
        <v>8378.4</v>
      </c>
    </row>
    <row r="109" spans="1:27" ht="14.25" customHeight="1">
      <c r="A109" s="75"/>
      <c r="B109" s="65"/>
      <c r="C109" s="65">
        <v>5331</v>
      </c>
      <c r="D109" s="135" t="s">
        <v>22</v>
      </c>
      <c r="E109" s="91" t="s">
        <v>43</v>
      </c>
      <c r="F109" s="200"/>
      <c r="G109" s="77">
        <v>0</v>
      </c>
      <c r="H109" s="53">
        <v>92.6</v>
      </c>
      <c r="I109" s="77">
        <v>92.6</v>
      </c>
      <c r="J109" s="53"/>
      <c r="K109" s="77">
        <v>92.6</v>
      </c>
      <c r="L109" s="53"/>
      <c r="M109" s="77">
        <v>92.6</v>
      </c>
      <c r="N109" s="53"/>
      <c r="O109" s="77">
        <v>92.6</v>
      </c>
      <c r="P109" s="53"/>
      <c r="Q109" s="77">
        <v>92.6</v>
      </c>
      <c r="R109" s="53">
        <v>-83.2</v>
      </c>
      <c r="S109" s="77">
        <v>9.4</v>
      </c>
      <c r="T109" s="53"/>
      <c r="U109" s="136">
        <v>9.4</v>
      </c>
      <c r="V109" s="53"/>
      <c r="W109" s="136">
        <v>9.4</v>
      </c>
      <c r="X109" s="53"/>
      <c r="Y109" s="136">
        <v>9.4</v>
      </c>
      <c r="Z109" s="53">
        <v>-9.4</v>
      </c>
      <c r="AA109" s="136">
        <v>0</v>
      </c>
    </row>
    <row r="110" spans="1:27" ht="14.25" customHeight="1">
      <c r="A110" s="75"/>
      <c r="B110" s="65"/>
      <c r="C110" s="65">
        <v>6351</v>
      </c>
      <c r="D110" s="204" t="s">
        <v>86</v>
      </c>
      <c r="E110" s="91" t="s">
        <v>72</v>
      </c>
      <c r="F110" s="200"/>
      <c r="G110" s="77">
        <v>1852</v>
      </c>
      <c r="H110" s="53"/>
      <c r="I110" s="77">
        <v>1852</v>
      </c>
      <c r="J110" s="53"/>
      <c r="K110" s="77">
        <v>1852</v>
      </c>
      <c r="L110" s="53"/>
      <c r="M110" s="77">
        <v>1852</v>
      </c>
      <c r="N110" s="53"/>
      <c r="O110" s="77">
        <v>1852</v>
      </c>
      <c r="P110" s="53"/>
      <c r="Q110" s="77">
        <v>1852</v>
      </c>
      <c r="R110" s="53"/>
      <c r="S110" s="77">
        <v>1852</v>
      </c>
      <c r="T110" s="53"/>
      <c r="U110" s="136">
        <v>1852</v>
      </c>
      <c r="V110" s="53"/>
      <c r="W110" s="136">
        <v>1852</v>
      </c>
      <c r="X110" s="53">
        <v>-369</v>
      </c>
      <c r="Y110" s="136">
        <v>1483</v>
      </c>
      <c r="Z110" s="53"/>
      <c r="AA110" s="136">
        <v>1483</v>
      </c>
    </row>
    <row r="111" spans="1:27" ht="14.25" customHeight="1">
      <c r="A111" s="75"/>
      <c r="B111" s="65"/>
      <c r="C111" s="65">
        <v>5331</v>
      </c>
      <c r="D111" s="204" t="s">
        <v>86</v>
      </c>
      <c r="E111" s="91" t="s">
        <v>72</v>
      </c>
      <c r="F111" s="200"/>
      <c r="G111" s="77">
        <v>0</v>
      </c>
      <c r="H111" s="53"/>
      <c r="I111" s="77">
        <v>0</v>
      </c>
      <c r="J111" s="53"/>
      <c r="K111" s="77">
        <v>0</v>
      </c>
      <c r="L111" s="53"/>
      <c r="M111" s="77">
        <v>0</v>
      </c>
      <c r="N111" s="53"/>
      <c r="O111" s="77">
        <v>0</v>
      </c>
      <c r="P111" s="53"/>
      <c r="Q111" s="77">
        <v>0</v>
      </c>
      <c r="R111" s="53"/>
      <c r="S111" s="77">
        <v>0</v>
      </c>
      <c r="T111" s="53"/>
      <c r="U111" s="136">
        <v>0</v>
      </c>
      <c r="V111" s="53"/>
      <c r="W111" s="136">
        <v>0</v>
      </c>
      <c r="X111" s="53">
        <v>369</v>
      </c>
      <c r="Y111" s="136">
        <v>369</v>
      </c>
      <c r="Z111" s="53"/>
      <c r="AA111" s="136">
        <v>369</v>
      </c>
    </row>
    <row r="112" spans="1:27" ht="14.25" customHeight="1">
      <c r="A112" s="153"/>
      <c r="B112" s="92"/>
      <c r="C112" s="92">
        <v>6351</v>
      </c>
      <c r="D112" s="29"/>
      <c r="E112" s="34" t="s">
        <v>13</v>
      </c>
      <c r="F112" s="200"/>
      <c r="G112" s="106">
        <v>1852</v>
      </c>
      <c r="H112" s="203">
        <v>8738</v>
      </c>
      <c r="I112" s="106">
        <v>10590</v>
      </c>
      <c r="J112" s="203"/>
      <c r="K112" s="106">
        <v>10590</v>
      </c>
      <c r="L112" s="203"/>
      <c r="M112" s="106">
        <v>10590</v>
      </c>
      <c r="N112" s="203"/>
      <c r="O112" s="106">
        <v>10590</v>
      </c>
      <c r="P112" s="53"/>
      <c r="Q112" s="106">
        <v>10590</v>
      </c>
      <c r="R112" s="53"/>
      <c r="S112" s="106">
        <v>10590</v>
      </c>
      <c r="T112" s="53"/>
      <c r="U112" s="149">
        <v>10590</v>
      </c>
      <c r="V112" s="53"/>
      <c r="W112" s="149">
        <v>10590</v>
      </c>
      <c r="X112" s="203">
        <v>-369</v>
      </c>
      <c r="Y112" s="149">
        <v>10221</v>
      </c>
      <c r="Z112" s="203">
        <v>-359.6</v>
      </c>
      <c r="AA112" s="149">
        <v>9861.4</v>
      </c>
    </row>
    <row r="113" spans="1:27" ht="14.25" customHeight="1" thickBot="1">
      <c r="A113" s="93"/>
      <c r="B113" s="80"/>
      <c r="C113" s="80">
        <v>5331</v>
      </c>
      <c r="D113" s="30"/>
      <c r="E113" s="30" t="s">
        <v>20</v>
      </c>
      <c r="F113" s="30"/>
      <c r="G113" s="115">
        <v>0</v>
      </c>
      <c r="H113" s="150">
        <v>92.6</v>
      </c>
      <c r="I113" s="115">
        <v>92.6</v>
      </c>
      <c r="J113" s="150"/>
      <c r="K113" s="115">
        <v>92.6</v>
      </c>
      <c r="L113" s="150"/>
      <c r="M113" s="115">
        <v>92.6</v>
      </c>
      <c r="N113" s="150"/>
      <c r="O113" s="115">
        <v>92.6</v>
      </c>
      <c r="P113" s="52"/>
      <c r="Q113" s="115">
        <v>92.6</v>
      </c>
      <c r="R113" s="150">
        <v>-83.2</v>
      </c>
      <c r="S113" s="115">
        <v>9.4</v>
      </c>
      <c r="T113" s="150"/>
      <c r="U113" s="130">
        <v>9.4</v>
      </c>
      <c r="V113" s="150"/>
      <c r="W113" s="130">
        <v>9.4</v>
      </c>
      <c r="X113" s="150">
        <v>369</v>
      </c>
      <c r="Y113" s="130">
        <v>378.4</v>
      </c>
      <c r="Z113" s="150">
        <v>-9.4</v>
      </c>
      <c r="AA113" s="130">
        <v>369</v>
      </c>
    </row>
    <row r="114" spans="1:27" ht="14.25" customHeight="1">
      <c r="A114" s="95">
        <v>28</v>
      </c>
      <c r="B114" s="96">
        <v>4357</v>
      </c>
      <c r="C114" s="96"/>
      <c r="D114" s="35"/>
      <c r="E114" s="97" t="s">
        <v>50</v>
      </c>
      <c r="F114" s="98"/>
      <c r="G114" s="127">
        <f>SUM(G121+G120)</f>
        <v>18386</v>
      </c>
      <c r="H114" s="55"/>
      <c r="I114" s="127">
        <f>SUM(I121+I120)</f>
        <v>20459.1</v>
      </c>
      <c r="J114" s="55"/>
      <c r="K114" s="127">
        <f>SUM(K121+K120)</f>
        <v>20459.1</v>
      </c>
      <c r="L114" s="55"/>
      <c r="M114" s="127">
        <f>SUM(M121+M120)</f>
        <v>20459.1</v>
      </c>
      <c r="N114" s="55"/>
      <c r="O114" s="127">
        <f>SUM(O121+O120)</f>
        <v>17867.6</v>
      </c>
      <c r="P114" s="55"/>
      <c r="Q114" s="127">
        <f>SUM(Q121+Q120)</f>
        <v>17867.6</v>
      </c>
      <c r="R114" s="55"/>
      <c r="S114" s="127">
        <f>SUM(S121+S120)</f>
        <v>17981.899999999998</v>
      </c>
      <c r="T114" s="55"/>
      <c r="U114" s="260">
        <f>SUM(U121+U120)</f>
        <v>17981.899999999998</v>
      </c>
      <c r="V114" s="55"/>
      <c r="W114" s="260">
        <f>SUM(W121+W120)</f>
        <v>17981.899999999998</v>
      </c>
      <c r="X114" s="55"/>
      <c r="Y114" s="260">
        <f>SUM(Y121+Y120)</f>
        <v>17981.899999999998</v>
      </c>
      <c r="Z114" s="55"/>
      <c r="AA114" s="260">
        <f>SUM(AA121+AA120)</f>
        <v>22497.100000000002</v>
      </c>
    </row>
    <row r="115" spans="1:27" ht="27" customHeight="1">
      <c r="A115" s="75"/>
      <c r="B115" s="65"/>
      <c r="C115" s="134">
        <v>6121</v>
      </c>
      <c r="D115" s="225" t="s">
        <v>73</v>
      </c>
      <c r="E115" s="206" t="s">
        <v>74</v>
      </c>
      <c r="F115" s="72"/>
      <c r="G115" s="73">
        <v>18386</v>
      </c>
      <c r="H115" s="51">
        <v>1873.1</v>
      </c>
      <c r="I115" s="73">
        <v>20259.1</v>
      </c>
      <c r="J115" s="51"/>
      <c r="K115" s="73">
        <v>20259.1</v>
      </c>
      <c r="L115" s="51"/>
      <c r="M115" s="73">
        <v>20259.1</v>
      </c>
      <c r="N115" s="51">
        <v>-2821.5</v>
      </c>
      <c r="O115" s="73">
        <v>17437.6</v>
      </c>
      <c r="P115" s="51"/>
      <c r="Q115" s="73">
        <v>17437.6</v>
      </c>
      <c r="R115" s="51"/>
      <c r="S115" s="73">
        <v>17437.6</v>
      </c>
      <c r="T115" s="51"/>
      <c r="U115" s="196">
        <v>17437.6</v>
      </c>
      <c r="V115" s="51"/>
      <c r="W115" s="196">
        <v>17437.6</v>
      </c>
      <c r="X115" s="51"/>
      <c r="Y115" s="196">
        <v>17437.6</v>
      </c>
      <c r="Z115" s="51">
        <v>4566.1</v>
      </c>
      <c r="AA115" s="196">
        <v>22003.7</v>
      </c>
    </row>
    <row r="116" spans="1:27" ht="27" customHeight="1">
      <c r="A116" s="82"/>
      <c r="B116" s="83"/>
      <c r="C116" s="248">
        <v>6351</v>
      </c>
      <c r="D116" s="249" t="s">
        <v>80</v>
      </c>
      <c r="E116" s="250" t="s">
        <v>81</v>
      </c>
      <c r="F116" s="86"/>
      <c r="G116" s="247">
        <v>200</v>
      </c>
      <c r="H116" s="56">
        <v>200</v>
      </c>
      <c r="I116" s="247">
        <v>200</v>
      </c>
      <c r="J116" s="56"/>
      <c r="K116" s="247">
        <v>200</v>
      </c>
      <c r="L116" s="56"/>
      <c r="M116" s="247">
        <v>200</v>
      </c>
      <c r="N116" s="56"/>
      <c r="O116" s="247">
        <v>200</v>
      </c>
      <c r="P116" s="56"/>
      <c r="Q116" s="247">
        <v>200</v>
      </c>
      <c r="R116" s="56">
        <v>114.3</v>
      </c>
      <c r="S116" s="247">
        <v>314.3</v>
      </c>
      <c r="T116" s="56"/>
      <c r="U116" s="265">
        <v>314.3</v>
      </c>
      <c r="V116" s="56"/>
      <c r="W116" s="265">
        <v>314.3</v>
      </c>
      <c r="X116" s="56"/>
      <c r="Y116" s="265">
        <v>314.3</v>
      </c>
      <c r="Z116" s="56"/>
      <c r="AA116" s="265">
        <v>314.3</v>
      </c>
    </row>
    <row r="117" spans="1:27" ht="27" customHeight="1">
      <c r="A117" s="75"/>
      <c r="B117" s="65"/>
      <c r="C117" s="134">
        <v>6351</v>
      </c>
      <c r="D117" s="204" t="s">
        <v>123</v>
      </c>
      <c r="E117" s="206" t="s">
        <v>125</v>
      </c>
      <c r="F117" s="76"/>
      <c r="G117" s="77">
        <v>0</v>
      </c>
      <c r="H117" s="53"/>
      <c r="I117" s="77">
        <v>0</v>
      </c>
      <c r="J117" s="53"/>
      <c r="K117" s="77">
        <v>0</v>
      </c>
      <c r="L117" s="53"/>
      <c r="M117" s="77">
        <v>0</v>
      </c>
      <c r="N117" s="53">
        <v>150</v>
      </c>
      <c r="O117" s="77">
        <v>150</v>
      </c>
      <c r="P117" s="53"/>
      <c r="Q117" s="77">
        <v>150</v>
      </c>
      <c r="R117" s="53"/>
      <c r="S117" s="77">
        <v>150</v>
      </c>
      <c r="T117" s="53"/>
      <c r="U117" s="136">
        <v>150</v>
      </c>
      <c r="V117" s="53"/>
      <c r="W117" s="136">
        <v>150</v>
      </c>
      <c r="X117" s="53"/>
      <c r="Y117" s="136">
        <v>150</v>
      </c>
      <c r="Z117" s="53">
        <v>-34.5</v>
      </c>
      <c r="AA117" s="136">
        <v>115.5</v>
      </c>
    </row>
    <row r="118" spans="1:27" ht="27" customHeight="1">
      <c r="A118" s="75"/>
      <c r="B118" s="65"/>
      <c r="C118" s="134">
        <v>6351</v>
      </c>
      <c r="D118" s="204" t="s">
        <v>124</v>
      </c>
      <c r="E118" s="206" t="s">
        <v>126</v>
      </c>
      <c r="F118" s="76"/>
      <c r="G118" s="77">
        <v>0</v>
      </c>
      <c r="H118" s="53"/>
      <c r="I118" s="77">
        <v>0</v>
      </c>
      <c r="J118" s="53"/>
      <c r="K118" s="77">
        <v>0</v>
      </c>
      <c r="L118" s="53"/>
      <c r="M118" s="77">
        <v>0</v>
      </c>
      <c r="N118" s="53">
        <v>80</v>
      </c>
      <c r="O118" s="77">
        <v>80</v>
      </c>
      <c r="P118" s="53"/>
      <c r="Q118" s="77">
        <v>80</v>
      </c>
      <c r="R118" s="53"/>
      <c r="S118" s="77">
        <v>80</v>
      </c>
      <c r="T118" s="53"/>
      <c r="U118" s="136">
        <v>80</v>
      </c>
      <c r="V118" s="53">
        <v>-80</v>
      </c>
      <c r="W118" s="136">
        <v>0</v>
      </c>
      <c r="X118" s="53"/>
      <c r="Y118" s="136">
        <v>0</v>
      </c>
      <c r="Z118" s="53"/>
      <c r="AA118" s="136">
        <v>0</v>
      </c>
    </row>
    <row r="119" spans="1:27" ht="27" customHeight="1">
      <c r="A119" s="82"/>
      <c r="B119" s="83"/>
      <c r="C119" s="137">
        <v>6351</v>
      </c>
      <c r="D119" s="205" t="s">
        <v>151</v>
      </c>
      <c r="E119" s="251" t="s">
        <v>152</v>
      </c>
      <c r="F119" s="86"/>
      <c r="G119" s="247">
        <v>0</v>
      </c>
      <c r="H119" s="51"/>
      <c r="I119" s="247">
        <v>0</v>
      </c>
      <c r="J119" s="51"/>
      <c r="K119" s="247">
        <v>0</v>
      </c>
      <c r="L119" s="51"/>
      <c r="M119" s="247">
        <v>0</v>
      </c>
      <c r="N119" s="51"/>
      <c r="O119" s="247">
        <v>0</v>
      </c>
      <c r="P119" s="51"/>
      <c r="Q119" s="247">
        <v>0</v>
      </c>
      <c r="R119" s="51"/>
      <c r="S119" s="247">
        <v>0</v>
      </c>
      <c r="T119" s="51"/>
      <c r="U119" s="265">
        <v>0</v>
      </c>
      <c r="V119" s="51">
        <v>80</v>
      </c>
      <c r="W119" s="265">
        <v>80</v>
      </c>
      <c r="X119" s="51"/>
      <c r="Y119" s="265">
        <v>80</v>
      </c>
      <c r="Z119" s="51">
        <v>-16.4</v>
      </c>
      <c r="AA119" s="265">
        <v>63.6</v>
      </c>
    </row>
    <row r="120" spans="1:27" ht="14.25" customHeight="1">
      <c r="A120" s="75"/>
      <c r="B120" s="71"/>
      <c r="C120" s="92">
        <v>6121</v>
      </c>
      <c r="D120" s="29"/>
      <c r="E120" s="34" t="s">
        <v>61</v>
      </c>
      <c r="F120" s="74"/>
      <c r="G120" s="104">
        <v>18386</v>
      </c>
      <c r="H120" s="152">
        <v>1873.1</v>
      </c>
      <c r="I120" s="104">
        <v>20259.1</v>
      </c>
      <c r="J120" s="152"/>
      <c r="K120" s="104">
        <v>20259.1</v>
      </c>
      <c r="L120" s="152"/>
      <c r="M120" s="104">
        <v>20259.1</v>
      </c>
      <c r="N120" s="152">
        <v>-2821.5</v>
      </c>
      <c r="O120" s="104">
        <v>17437.6</v>
      </c>
      <c r="P120" s="152"/>
      <c r="Q120" s="104">
        <v>17437.6</v>
      </c>
      <c r="R120" s="152"/>
      <c r="S120" s="104">
        <v>17437.6</v>
      </c>
      <c r="T120" s="152"/>
      <c r="U120" s="266">
        <v>17437.6</v>
      </c>
      <c r="V120" s="152"/>
      <c r="W120" s="266">
        <v>17437.6</v>
      </c>
      <c r="X120" s="152"/>
      <c r="Y120" s="266">
        <v>17437.6</v>
      </c>
      <c r="Z120" s="152">
        <v>4566.1</v>
      </c>
      <c r="AA120" s="266">
        <v>22003.7</v>
      </c>
    </row>
    <row r="121" spans="1:27" ht="14.25" customHeight="1" thickBot="1">
      <c r="A121" s="70"/>
      <c r="B121" s="71"/>
      <c r="C121" s="226">
        <v>6351</v>
      </c>
      <c r="D121" s="227"/>
      <c r="E121" s="227" t="s">
        <v>13</v>
      </c>
      <c r="F121" s="74"/>
      <c r="G121" s="104">
        <v>0</v>
      </c>
      <c r="H121" s="228">
        <v>200</v>
      </c>
      <c r="I121" s="104">
        <v>200</v>
      </c>
      <c r="J121" s="229"/>
      <c r="K121" s="104">
        <v>200</v>
      </c>
      <c r="L121" s="229"/>
      <c r="M121" s="104">
        <v>200</v>
      </c>
      <c r="N121" s="228">
        <v>230</v>
      </c>
      <c r="O121" s="104">
        <v>430</v>
      </c>
      <c r="P121" s="54"/>
      <c r="Q121" s="104">
        <v>430</v>
      </c>
      <c r="R121" s="228">
        <v>114.3</v>
      </c>
      <c r="S121" s="104">
        <v>544.3</v>
      </c>
      <c r="T121" s="228"/>
      <c r="U121" s="266">
        <v>544.3</v>
      </c>
      <c r="V121" s="228">
        <v>0</v>
      </c>
      <c r="W121" s="266">
        <v>544.3</v>
      </c>
      <c r="X121" s="228"/>
      <c r="Y121" s="266">
        <v>544.3</v>
      </c>
      <c r="Z121" s="228">
        <v>-50.9</v>
      </c>
      <c r="AA121" s="266">
        <v>493.4</v>
      </c>
    </row>
    <row r="122" spans="1:27" ht="14.25" customHeight="1">
      <c r="A122" s="230"/>
      <c r="B122" s="231"/>
      <c r="C122" s="232"/>
      <c r="D122" s="233"/>
      <c r="E122" s="234" t="s">
        <v>15</v>
      </c>
      <c r="F122" s="235"/>
      <c r="G122" s="236">
        <v>0</v>
      </c>
      <c r="H122" s="237"/>
      <c r="I122" s="236">
        <v>0</v>
      </c>
      <c r="J122" s="237"/>
      <c r="K122" s="236">
        <v>0</v>
      </c>
      <c r="L122" s="237"/>
      <c r="M122" s="236">
        <v>0</v>
      </c>
      <c r="N122" s="237"/>
      <c r="O122" s="236">
        <v>0</v>
      </c>
      <c r="P122" s="237"/>
      <c r="Q122" s="236">
        <v>60.6</v>
      </c>
      <c r="R122" s="237"/>
      <c r="S122" s="236">
        <v>60.6</v>
      </c>
      <c r="T122" s="237"/>
      <c r="U122" s="267">
        <v>60.6</v>
      </c>
      <c r="V122" s="237"/>
      <c r="W122" s="267">
        <v>60.6</v>
      </c>
      <c r="X122" s="237"/>
      <c r="Y122" s="267">
        <v>60.6</v>
      </c>
      <c r="Z122" s="237">
        <v>-60.6</v>
      </c>
      <c r="AA122" s="267">
        <v>0</v>
      </c>
    </row>
    <row r="123" spans="1:27" ht="14.25" customHeight="1">
      <c r="A123" s="75"/>
      <c r="B123" s="65"/>
      <c r="C123" s="65">
        <v>6901</v>
      </c>
      <c r="D123" s="34"/>
      <c r="E123" s="49"/>
      <c r="F123" s="76"/>
      <c r="G123" s="77">
        <v>0</v>
      </c>
      <c r="H123" s="53"/>
      <c r="I123" s="77">
        <v>0</v>
      </c>
      <c r="J123" s="53">
        <v>0</v>
      </c>
      <c r="K123" s="77">
        <v>0</v>
      </c>
      <c r="L123" s="53">
        <v>0</v>
      </c>
      <c r="M123" s="77">
        <v>0</v>
      </c>
      <c r="N123" s="53">
        <v>0</v>
      </c>
      <c r="O123" s="77">
        <v>0</v>
      </c>
      <c r="P123" s="53">
        <v>60.6</v>
      </c>
      <c r="Q123" s="77">
        <v>60.6</v>
      </c>
      <c r="R123" s="53"/>
      <c r="S123" s="77">
        <v>60.6</v>
      </c>
      <c r="T123" s="53"/>
      <c r="U123" s="136">
        <v>60.6</v>
      </c>
      <c r="V123" s="53"/>
      <c r="W123" s="136">
        <v>60.6</v>
      </c>
      <c r="X123" s="53"/>
      <c r="Y123" s="136">
        <v>60.6</v>
      </c>
      <c r="Z123" s="53">
        <v>-60.6</v>
      </c>
      <c r="AA123" s="136">
        <v>0</v>
      </c>
    </row>
    <row r="124" spans="1:27" ht="14.25" customHeight="1" thickBot="1">
      <c r="A124" s="238"/>
      <c r="B124" s="239"/>
      <c r="C124" s="112">
        <v>6901</v>
      </c>
      <c r="D124" s="240"/>
      <c r="E124" s="241" t="s">
        <v>21</v>
      </c>
      <c r="F124" s="242"/>
      <c r="G124" s="243">
        <v>0</v>
      </c>
      <c r="H124" s="114"/>
      <c r="I124" s="243">
        <v>0</v>
      </c>
      <c r="J124" s="114">
        <v>0</v>
      </c>
      <c r="K124" s="243">
        <v>0</v>
      </c>
      <c r="L124" s="114">
        <v>0</v>
      </c>
      <c r="M124" s="243">
        <v>0</v>
      </c>
      <c r="N124" s="114">
        <v>0</v>
      </c>
      <c r="O124" s="243">
        <v>0</v>
      </c>
      <c r="P124" s="244">
        <v>60.6</v>
      </c>
      <c r="Q124" s="243">
        <v>60.6</v>
      </c>
      <c r="R124" s="244"/>
      <c r="S124" s="243">
        <v>60.6</v>
      </c>
      <c r="T124" s="244"/>
      <c r="U124" s="268">
        <v>60.6</v>
      </c>
      <c r="V124" s="244"/>
      <c r="W124" s="268">
        <v>60.6</v>
      </c>
      <c r="X124" s="244"/>
      <c r="Y124" s="268">
        <v>60.6</v>
      </c>
      <c r="Z124" s="244">
        <v>-60.6</v>
      </c>
      <c r="AA124" s="268">
        <v>0</v>
      </c>
    </row>
    <row r="125" spans="1:27" ht="16.5" thickBot="1">
      <c r="A125" s="100"/>
      <c r="B125" s="101"/>
      <c r="C125" s="101"/>
      <c r="D125" s="102"/>
      <c r="E125" s="103"/>
      <c r="F125" s="107">
        <f>SUM(F107+F76+F57)</f>
        <v>20955.8</v>
      </c>
      <c r="G125" s="107">
        <f>G124+G121+G120+G113+G112+G98+G97+G94+G93+G88+G87+G83+G81+G75+G74+G67+G66+G61+G60+G49+G47+G38+G37+G36</f>
        <v>35979.8</v>
      </c>
      <c r="H125" s="202">
        <f>H121+H120+H113+H112+H94+H93+H87+H81+H49+H47+H38+H36</f>
        <v>56503.00000000001</v>
      </c>
      <c r="I125" s="214">
        <f>I124+I121+I120+I113+I112+I98+I97+I94+I93+I88+I87+I83+I81+I75+I74+I67+I66+I61+I60+I49+I47+I38+I37+I36</f>
        <v>92482.8</v>
      </c>
      <c r="J125" s="202">
        <f>J120+J113+J112+J97+J93+J87+J74+J47+J38+J36</f>
        <v>0</v>
      </c>
      <c r="K125" s="214">
        <f>K124+K121+K120+K113+K112+K98+K97+K94+K93+K88+K87+K83+K81+K75+K74+K67+K66+K61+K60+K49+K47+K38+K37+K36</f>
        <v>92482.8</v>
      </c>
      <c r="L125" s="202">
        <f>L120+L113+L112+L97+L93+L87+L74+L47+L38+L36</f>
        <v>0</v>
      </c>
      <c r="M125" s="214">
        <f>M124+M121+M120+M113+M112+M98+M97+M94+M93+M88+M87+M83+M81+M75+M74+M67+M66+M61+M60+M49+M47+M38+M37+M36</f>
        <v>92482.8</v>
      </c>
      <c r="N125" s="202">
        <f>N121+N120+N105+N101+N83+N81+N75+N74+N66+N56+N55+N47+N37+N36</f>
        <v>6999.999999999999</v>
      </c>
      <c r="O125" s="214">
        <f>O124+O121+O120+O113+O112+O98+O97+O94+O93+O88+O87+O83+O81+O75+O74+O67+O66+O61+O60+O49+O47+O38+O37+O36+O106+O105+O102+O56+O55+O101</f>
        <v>99482.8</v>
      </c>
      <c r="P125" s="256">
        <f>P124</f>
        <v>60.6</v>
      </c>
      <c r="Q125" s="214">
        <f>Q124+Q121+Q120+Q113+Q112+Q98+Q97+Q94+Q93+Q88+Q87+Q83+Q81+Q75+Q74+Q67+Q66+Q61+Q60+Q49+Q47+Q38+Q37+Q36+Q106+Q105+Q102+Q56+Q55+Q101+Q48+Q50+Q82+Q84</f>
        <v>99543.40000000001</v>
      </c>
      <c r="R125" s="256">
        <f>R116+R109+R38</f>
        <v>0</v>
      </c>
      <c r="S125" s="214">
        <f>S124+S121+S120+S113+S112+S98+S97+S94+S93+S88+S87+S83+S81+S75+S74+S67+S66+S61+S60+S49+S47+S38+S37+S36+S106+S105+S102+S56+S55+S101+S48+S50+S82+S84</f>
        <v>99543.40000000001</v>
      </c>
      <c r="T125" s="256">
        <f>T40+T41+T69+T70+T71+T72+T73+T77+T78+T79+T80+T90+T92</f>
        <v>5800</v>
      </c>
      <c r="U125" s="214">
        <f>U124+U121+U120+U113+U112+U98+U97+U94+U93+U88+U87+U83+U81+U75+U74+U67+U66+U61+U60+U49+U47+U38+U37+U36+U106+U105+U102+U56+U55+U101+U48+U50+U82+U84</f>
        <v>105343.40000000001</v>
      </c>
      <c r="V125" s="256">
        <f>V119+V118+V54+V53</f>
        <v>0</v>
      </c>
      <c r="W125" s="214">
        <f>W124+W121+W120+W113+W112+W98+W97+W94+W93+W88+W87+W83+W81+W75+W74+W67+W66+W61+W60+W49+W47+W38+W37+W36+W106+W105+W102+W56+W55+W101+W48+W50+W82+W84</f>
        <v>105343.40000000001</v>
      </c>
      <c r="X125" s="256">
        <f>X119+X118+X54+X53</f>
        <v>0</v>
      </c>
      <c r="Y125" s="214">
        <f>Y124+Y121+Y120+Y113+Y112+Y98+Y97+Y94+Y93+Y88+Y87+Y83+Y81+Y75+Y74+Y67+Y66+Y61+Y60+Y49+Y47+Y38+Y37+Y36+Y106+Y105+Y102+Y56+Y55+Y101+Y48+Y50+Y82+Y84</f>
        <v>105343.40000000001</v>
      </c>
      <c r="Z125" s="256">
        <f>Z123+Z119+Z117+Z109+Z108+Z86+Z79+Z77+Z42+Z41+Z115+Z46</f>
        <v>0</v>
      </c>
      <c r="AA125" s="214">
        <f>AA124+AA121+AA120+AA113+AA112+AA98+AA97+AA94+AA93+AA88+AA87+AA83+AA81+AA75+AA74+AA67+AA66+AA61+AA60+AA49+AA47+AA38+AA37+AA36+AA106+AA105+AA102+AA56+AA55+AA101+AA48+AA50+AA82+AA84</f>
        <v>105343.40000000001</v>
      </c>
    </row>
    <row r="126" spans="1:27" ht="12.75">
      <c r="A126" s="39"/>
      <c r="B126" s="40"/>
      <c r="C126" s="40"/>
      <c r="D126" s="40"/>
      <c r="E126" s="40"/>
      <c r="F126" s="40"/>
      <c r="G126" s="57"/>
      <c r="H126" s="58"/>
      <c r="I126" s="57"/>
      <c r="J126" s="59"/>
      <c r="K126" s="57"/>
      <c r="L126" s="59"/>
      <c r="M126" s="57"/>
      <c r="N126" s="59"/>
      <c r="O126" s="57"/>
      <c r="P126" s="59"/>
      <c r="Q126" s="57"/>
      <c r="R126" s="60"/>
      <c r="S126" s="57"/>
      <c r="T126" s="60"/>
      <c r="U126" s="57"/>
      <c r="V126" s="60"/>
      <c r="W126" s="57"/>
      <c r="X126" s="60"/>
      <c r="Y126" s="57"/>
      <c r="Z126" s="60"/>
      <c r="AA126" s="57"/>
    </row>
    <row r="127" spans="1:27" ht="12.75">
      <c r="A127" s="39"/>
      <c r="B127" s="40"/>
      <c r="C127" s="40"/>
      <c r="D127" s="40"/>
      <c r="E127" s="40"/>
      <c r="F127" s="40"/>
      <c r="G127" s="57"/>
      <c r="H127" s="58"/>
      <c r="I127" s="57"/>
      <c r="J127" s="61"/>
      <c r="K127" s="57"/>
      <c r="L127" s="61"/>
      <c r="M127" s="57"/>
      <c r="N127" s="61"/>
      <c r="O127" s="57"/>
      <c r="P127" s="61"/>
      <c r="Q127" s="57"/>
      <c r="R127" s="60"/>
      <c r="S127" s="57"/>
      <c r="T127" s="60"/>
      <c r="U127" s="57"/>
      <c r="V127" s="60"/>
      <c r="W127" s="57"/>
      <c r="X127" s="60"/>
      <c r="Y127" s="57"/>
      <c r="Z127" s="60"/>
      <c r="AA127" s="57"/>
    </row>
    <row r="128" spans="1:27" s="6" customFormat="1" ht="18" customHeight="1" thickBot="1">
      <c r="A128" s="41" t="s">
        <v>8</v>
      </c>
      <c r="B128" s="41"/>
      <c r="C128" s="41"/>
      <c r="D128" s="41"/>
      <c r="E128" s="41"/>
      <c r="F128" s="41"/>
      <c r="G128" s="62"/>
      <c r="H128" s="60"/>
      <c r="I128" s="60"/>
      <c r="J128" s="63"/>
      <c r="K128" s="60"/>
      <c r="L128" s="63"/>
      <c r="M128" s="60"/>
      <c r="N128" s="63"/>
      <c r="O128" s="60"/>
      <c r="P128" s="63"/>
      <c r="Q128" s="60"/>
      <c r="R128" s="62"/>
      <c r="S128" s="60"/>
      <c r="T128" s="62"/>
      <c r="U128" s="60"/>
      <c r="V128" s="62"/>
      <c r="W128" s="60"/>
      <c r="X128" s="62"/>
      <c r="Y128" s="60"/>
      <c r="Z128" s="62"/>
      <c r="AA128" s="60"/>
    </row>
    <row r="129" spans="1:27" s="9" customFormat="1" ht="16.5" thickBot="1">
      <c r="A129" s="42" t="s">
        <v>9</v>
      </c>
      <c r="B129" s="38"/>
      <c r="C129" s="38"/>
      <c r="D129" s="166"/>
      <c r="E129" s="43"/>
      <c r="F129" s="44"/>
      <c r="G129" s="8" t="s">
        <v>10</v>
      </c>
      <c r="H129" s="216" t="s">
        <v>41</v>
      </c>
      <c r="I129" s="8" t="s">
        <v>42</v>
      </c>
      <c r="J129" s="11" t="s">
        <v>41</v>
      </c>
      <c r="K129" s="8" t="s">
        <v>42</v>
      </c>
      <c r="L129" s="11" t="s">
        <v>41</v>
      </c>
      <c r="M129" s="8" t="s">
        <v>42</v>
      </c>
      <c r="N129" s="11" t="s">
        <v>41</v>
      </c>
      <c r="O129" s="8" t="s">
        <v>42</v>
      </c>
      <c r="P129" s="7"/>
      <c r="Q129" s="8" t="s">
        <v>42</v>
      </c>
      <c r="R129" s="7"/>
      <c r="S129" s="8" t="s">
        <v>42</v>
      </c>
      <c r="T129" s="7"/>
      <c r="U129" s="8" t="s">
        <v>42</v>
      </c>
      <c r="V129" s="7"/>
      <c r="W129" s="8" t="s">
        <v>42</v>
      </c>
      <c r="X129" s="7"/>
      <c r="Y129" s="8" t="s">
        <v>42</v>
      </c>
      <c r="Z129" s="7"/>
      <c r="AA129" s="8" t="s">
        <v>42</v>
      </c>
    </row>
    <row r="130" spans="1:27" s="9" customFormat="1" ht="15">
      <c r="A130" s="207" t="s">
        <v>29</v>
      </c>
      <c r="B130" s="45"/>
      <c r="C130" s="163">
        <v>6121</v>
      </c>
      <c r="D130" s="167"/>
      <c r="E130" s="46" t="s">
        <v>146</v>
      </c>
      <c r="F130" s="173"/>
      <c r="G130" s="170">
        <f>G36+G47+G81+G87+G93+G120</f>
        <v>27079.8</v>
      </c>
      <c r="H130" s="275">
        <f>H36+H47+H81+H87+H93+H120</f>
        <v>41971.799999999996</v>
      </c>
      <c r="I130" s="170">
        <f>I36+I47+I81+I87+I93+I120</f>
        <v>69051.59999999999</v>
      </c>
      <c r="J130" s="55">
        <v>200</v>
      </c>
      <c r="K130" s="170">
        <f>K36+K47+K81+K87+K93+K120</f>
        <v>69251.59999999999</v>
      </c>
      <c r="L130" s="55">
        <v>0</v>
      </c>
      <c r="M130" s="170">
        <f>M36+M47+M81+M87+M93+M120</f>
        <v>69251.59999999999</v>
      </c>
      <c r="N130" s="55">
        <f>N120+N81+N47+N36</f>
        <v>-2074.8</v>
      </c>
      <c r="O130" s="170">
        <f>O36+O47+O81+O87+O93+O120</f>
        <v>67176.79999999999</v>
      </c>
      <c r="P130" s="252">
        <f>P40</f>
        <v>-3800</v>
      </c>
      <c r="Q130" s="170">
        <f>Q36+Q47+Q81+Q87+Q93+Q120</f>
        <v>63376.799999999996</v>
      </c>
      <c r="R130" s="252">
        <v>0</v>
      </c>
      <c r="S130" s="170">
        <f>S36+S47+S81+S87+S93+S120</f>
        <v>63376.799999999996</v>
      </c>
      <c r="T130" s="252">
        <f>T40+T77+T90</f>
        <v>-1682.3</v>
      </c>
      <c r="U130" s="170">
        <f>U36+U47+U81+U87+U93+U120</f>
        <v>61694.5</v>
      </c>
      <c r="V130" s="252">
        <v>0</v>
      </c>
      <c r="W130" s="170">
        <f>W36+W47+W81+W87+W93+W120</f>
        <v>61694.5</v>
      </c>
      <c r="X130" s="252">
        <v>0</v>
      </c>
      <c r="Y130" s="170">
        <f>Y36+Y47+Y81+Y87+Y93+Y120</f>
        <v>61694.5</v>
      </c>
      <c r="Z130" s="252">
        <f>Z46+Z77+Z86+Z115</f>
        <v>3693.5000000000005</v>
      </c>
      <c r="AA130" s="170">
        <f>AA36+AA47+AA81+AA87+AA93+AA120</f>
        <v>65388</v>
      </c>
    </row>
    <row r="131" spans="1:27" s="9" customFormat="1" ht="15">
      <c r="A131" s="207" t="s">
        <v>29</v>
      </c>
      <c r="B131" s="208"/>
      <c r="C131" s="209">
        <v>6122</v>
      </c>
      <c r="D131" s="210"/>
      <c r="E131" s="211" t="s">
        <v>147</v>
      </c>
      <c r="F131" s="212"/>
      <c r="G131" s="213">
        <v>0</v>
      </c>
      <c r="H131" s="218">
        <v>0</v>
      </c>
      <c r="I131" s="213">
        <v>0</v>
      </c>
      <c r="J131" s="51">
        <v>0</v>
      </c>
      <c r="K131" s="213">
        <v>0</v>
      </c>
      <c r="L131" s="51">
        <v>0</v>
      </c>
      <c r="M131" s="213">
        <v>0</v>
      </c>
      <c r="N131" s="51">
        <v>0</v>
      </c>
      <c r="O131" s="213"/>
      <c r="P131" s="254">
        <f>P41</f>
        <v>3800</v>
      </c>
      <c r="Q131" s="213">
        <f>Q48</f>
        <v>3800</v>
      </c>
      <c r="R131" s="254">
        <v>0</v>
      </c>
      <c r="S131" s="213">
        <f>S48</f>
        <v>3800</v>
      </c>
      <c r="T131" s="254">
        <f>T41+T78</f>
        <v>1897</v>
      </c>
      <c r="U131" s="213">
        <f>U48+U82</f>
        <v>5697</v>
      </c>
      <c r="V131" s="254">
        <v>0</v>
      </c>
      <c r="W131" s="213">
        <f>W48+W82</f>
        <v>5697</v>
      </c>
      <c r="X131" s="254">
        <v>0</v>
      </c>
      <c r="Y131" s="213">
        <f>Y48+Y82</f>
        <v>5697</v>
      </c>
      <c r="Z131" s="254">
        <f>Z41</f>
        <v>-1475.6</v>
      </c>
      <c r="AA131" s="213">
        <f>AA48+AA82</f>
        <v>4221.4</v>
      </c>
    </row>
    <row r="132" spans="1:27" s="9" customFormat="1" ht="15">
      <c r="A132" s="207" t="s">
        <v>29</v>
      </c>
      <c r="B132" s="48"/>
      <c r="C132" s="164">
        <v>5137</v>
      </c>
      <c r="D132" s="168"/>
      <c r="E132" s="49" t="s">
        <v>148</v>
      </c>
      <c r="F132" s="174"/>
      <c r="G132" s="171">
        <f>G49</f>
        <v>100</v>
      </c>
      <c r="H132" s="217">
        <f>H49</f>
        <v>4424</v>
      </c>
      <c r="I132" s="171">
        <f>I49</f>
        <v>4524</v>
      </c>
      <c r="J132" s="53">
        <v>0</v>
      </c>
      <c r="K132" s="171">
        <f>K49</f>
        <v>4524</v>
      </c>
      <c r="L132" s="53">
        <v>0</v>
      </c>
      <c r="M132" s="171">
        <f>M49</f>
        <v>4524</v>
      </c>
      <c r="N132" s="53">
        <f>N83</f>
        <v>2374.8</v>
      </c>
      <c r="O132" s="171">
        <f>O49+O83</f>
        <v>6898.8</v>
      </c>
      <c r="P132" s="253">
        <f>P42</f>
        <v>-12.3</v>
      </c>
      <c r="Q132" s="171">
        <f>Q49+Q83</f>
        <v>6886.5</v>
      </c>
      <c r="R132" s="253">
        <v>0</v>
      </c>
      <c r="S132" s="171">
        <f>S49+S83</f>
        <v>6886.5</v>
      </c>
      <c r="T132" s="253">
        <f>T79</f>
        <v>-1013.2</v>
      </c>
      <c r="U132" s="171">
        <f>U49+U83</f>
        <v>5873.299999999999</v>
      </c>
      <c r="V132" s="253">
        <v>0</v>
      </c>
      <c r="W132" s="171">
        <f>W49+W83</f>
        <v>5873.299999999999</v>
      </c>
      <c r="X132" s="253">
        <v>0</v>
      </c>
      <c r="Y132" s="171">
        <f>Y49+Y83</f>
        <v>5873.299999999999</v>
      </c>
      <c r="Z132" s="253">
        <f>Z42+Z79</f>
        <v>-1737.4</v>
      </c>
      <c r="AA132" s="171">
        <f>AA49+AA83</f>
        <v>4135.9</v>
      </c>
    </row>
    <row r="133" spans="1:27" s="9" customFormat="1" ht="15">
      <c r="A133" s="207" t="s">
        <v>29</v>
      </c>
      <c r="B133" s="208"/>
      <c r="C133" s="209">
        <v>5169</v>
      </c>
      <c r="D133" s="210"/>
      <c r="E133" s="211" t="s">
        <v>149</v>
      </c>
      <c r="F133" s="212"/>
      <c r="G133" s="213">
        <v>0</v>
      </c>
      <c r="H133" s="217">
        <v>0</v>
      </c>
      <c r="I133" s="213">
        <v>0</v>
      </c>
      <c r="J133" s="51">
        <v>0</v>
      </c>
      <c r="K133" s="213">
        <v>0</v>
      </c>
      <c r="L133" s="51">
        <v>0</v>
      </c>
      <c r="M133" s="213">
        <v>0</v>
      </c>
      <c r="N133" s="51">
        <v>0</v>
      </c>
      <c r="O133" s="213">
        <v>0</v>
      </c>
      <c r="P133" s="254">
        <f>P43</f>
        <v>12.3</v>
      </c>
      <c r="Q133" s="213">
        <f>Q50</f>
        <v>12.3</v>
      </c>
      <c r="R133" s="254">
        <v>0</v>
      </c>
      <c r="S133" s="213">
        <f>S50</f>
        <v>12.3</v>
      </c>
      <c r="T133" s="254">
        <f>T80</f>
        <v>13.2</v>
      </c>
      <c r="U133" s="213">
        <f>U50+U84</f>
        <v>25.5</v>
      </c>
      <c r="V133" s="254">
        <v>0</v>
      </c>
      <c r="W133" s="213">
        <f>W50+W84</f>
        <v>25.5</v>
      </c>
      <c r="X133" s="254">
        <v>0</v>
      </c>
      <c r="Y133" s="213">
        <f>Y50+Y84</f>
        <v>25.5</v>
      </c>
      <c r="Z133" s="254">
        <v>0</v>
      </c>
      <c r="AA133" s="213">
        <f>AA50+AA84</f>
        <v>25.5</v>
      </c>
    </row>
    <row r="134" spans="1:27" ht="12.75">
      <c r="A134" s="207" t="s">
        <v>29</v>
      </c>
      <c r="B134" s="208"/>
      <c r="C134" s="209">
        <v>6351</v>
      </c>
      <c r="D134" s="210"/>
      <c r="E134" s="211" t="s">
        <v>18</v>
      </c>
      <c r="F134" s="212"/>
      <c r="G134" s="213">
        <f>G37+G60+G66+G74+G97+G112</f>
        <v>7700</v>
      </c>
      <c r="H134" s="218">
        <f>H112+H121</f>
        <v>8938</v>
      </c>
      <c r="I134" s="213">
        <f>I37+I60+I66+I74+I97+I112+I121</f>
        <v>16638</v>
      </c>
      <c r="J134" s="51">
        <v>-200</v>
      </c>
      <c r="K134" s="213">
        <f>K37+K60+K66+K74+K97+K112+K121</f>
        <v>16438</v>
      </c>
      <c r="L134" s="51">
        <v>0</v>
      </c>
      <c r="M134" s="213">
        <f>M37+M60+M66+M74+M97+M112+M121</f>
        <v>16438</v>
      </c>
      <c r="N134" s="51">
        <f>N121+N105+N101+N74+N66+N55+N37</f>
        <v>6300</v>
      </c>
      <c r="O134" s="213">
        <f>O37+O60+O66+O74+O97+O112+O121+O105+O55+O101</f>
        <v>22738</v>
      </c>
      <c r="P134" s="254">
        <v>0</v>
      </c>
      <c r="Q134" s="213">
        <f>Q37+Q60+Q66+Q74+Q97+Q112+Q121+Q105+Q55+Q101</f>
        <v>22738</v>
      </c>
      <c r="R134" s="254">
        <v>114.3</v>
      </c>
      <c r="S134" s="213">
        <f>S37+S60+S66+S74+S97+S112+S121+S105+S55+S101</f>
        <v>22852.3</v>
      </c>
      <c r="T134" s="254">
        <v>-387</v>
      </c>
      <c r="U134" s="213">
        <f>U37+U60+U66+U74+U97+U112+U121+U105+U55+U101</f>
        <v>22465.3</v>
      </c>
      <c r="V134" s="254">
        <v>200</v>
      </c>
      <c r="W134" s="213">
        <f>W37+W60+W66+W74+W97+W112+W121+W105+W55+W101</f>
        <v>22665.3</v>
      </c>
      <c r="X134" s="254">
        <v>-369</v>
      </c>
      <c r="Y134" s="213">
        <f>Y37+Y60+Y66+Y74+Y97+Y112+Y121+Y105+Y55+Y101</f>
        <v>22296.3</v>
      </c>
      <c r="Z134" s="254">
        <f>Z108+Z117+Z119</f>
        <v>-410.5</v>
      </c>
      <c r="AA134" s="213">
        <f>AA37+AA60+AA66+AA74+AA97+AA112+AA121+AA105+AA55+AA101</f>
        <v>21885.800000000003</v>
      </c>
    </row>
    <row r="135" spans="1:27" ht="12.75">
      <c r="A135" s="47" t="s">
        <v>29</v>
      </c>
      <c r="B135" s="48"/>
      <c r="C135" s="164">
        <v>5331</v>
      </c>
      <c r="D135" s="168"/>
      <c r="E135" s="49" t="s">
        <v>19</v>
      </c>
      <c r="F135" s="174"/>
      <c r="G135" s="171">
        <f>G61</f>
        <v>1100</v>
      </c>
      <c r="H135" s="217">
        <f>H94+H113</f>
        <v>1138.1</v>
      </c>
      <c r="I135" s="171">
        <f>I61+I94+I113</f>
        <v>2238.1</v>
      </c>
      <c r="J135" s="53">
        <v>0</v>
      </c>
      <c r="K135" s="171">
        <f>K61+K94+K113</f>
        <v>2238.1</v>
      </c>
      <c r="L135" s="53">
        <v>0</v>
      </c>
      <c r="M135" s="171">
        <f>M61+M94+M113</f>
        <v>2238.1</v>
      </c>
      <c r="N135" s="53">
        <f>N75+N56</f>
        <v>400</v>
      </c>
      <c r="O135" s="171">
        <f>O61+O94+O113+O75+O56</f>
        <v>2638.1</v>
      </c>
      <c r="P135" s="253">
        <v>0</v>
      </c>
      <c r="Q135" s="171">
        <f>Q61+Q94+Q113+Q75+Q56</f>
        <v>2638.1</v>
      </c>
      <c r="R135" s="253">
        <v>-83.2</v>
      </c>
      <c r="S135" s="171">
        <f>S61+S94+S113+S75+S56</f>
        <v>2554.9</v>
      </c>
      <c r="T135" s="253">
        <v>6972.3</v>
      </c>
      <c r="U135" s="171">
        <f>U61+U94+U113+U75+U56</f>
        <v>9527.199999999999</v>
      </c>
      <c r="V135" s="253">
        <v>-200</v>
      </c>
      <c r="W135" s="171">
        <f>W61+W94+W113+W75+W56</f>
        <v>9327.199999999999</v>
      </c>
      <c r="X135" s="253">
        <v>369</v>
      </c>
      <c r="Y135" s="171">
        <f>Y61+Y94+Y113+Y75+Y56</f>
        <v>9696.199999999999</v>
      </c>
      <c r="Z135" s="253">
        <f>Z109</f>
        <v>-9.4</v>
      </c>
      <c r="AA135" s="171">
        <f>AA61+AA94+AA113+AA75+AA56</f>
        <v>9686.8</v>
      </c>
    </row>
    <row r="136" spans="1:27" ht="12.75">
      <c r="A136" s="116" t="s">
        <v>29</v>
      </c>
      <c r="B136" s="48"/>
      <c r="C136" s="164">
        <v>6130</v>
      </c>
      <c r="D136" s="168"/>
      <c r="E136" s="49" t="s">
        <v>39</v>
      </c>
      <c r="F136" s="174"/>
      <c r="G136" s="171">
        <f>G38</f>
        <v>0</v>
      </c>
      <c r="H136" s="217">
        <f>H38</f>
        <v>31.1</v>
      </c>
      <c r="I136" s="171">
        <f>I38</f>
        <v>31.1</v>
      </c>
      <c r="J136" s="53">
        <v>0</v>
      </c>
      <c r="K136" s="171">
        <f>K38</f>
        <v>31.1</v>
      </c>
      <c r="L136" s="53">
        <v>0</v>
      </c>
      <c r="M136" s="171">
        <f>M38</f>
        <v>31.1</v>
      </c>
      <c r="N136" s="53">
        <v>0</v>
      </c>
      <c r="O136" s="171">
        <f>O38</f>
        <v>31.1</v>
      </c>
      <c r="P136" s="253">
        <v>0</v>
      </c>
      <c r="Q136" s="171">
        <f>Q38</f>
        <v>31.1</v>
      </c>
      <c r="R136" s="253">
        <v>-31.1</v>
      </c>
      <c r="S136" s="171">
        <f>S38</f>
        <v>0</v>
      </c>
      <c r="T136" s="253">
        <v>0</v>
      </c>
      <c r="U136" s="171">
        <f>U38</f>
        <v>0</v>
      </c>
      <c r="V136" s="253">
        <v>0</v>
      </c>
      <c r="W136" s="171">
        <f>W38</f>
        <v>0</v>
      </c>
      <c r="X136" s="253">
        <v>0</v>
      </c>
      <c r="Y136" s="171">
        <f>Y38</f>
        <v>0</v>
      </c>
      <c r="Z136" s="253">
        <v>0</v>
      </c>
      <c r="AA136" s="171">
        <f>AA38</f>
        <v>0</v>
      </c>
    </row>
    <row r="137" spans="1:27" ht="13.5" thickBot="1">
      <c r="A137" s="116" t="s">
        <v>29</v>
      </c>
      <c r="B137" s="40"/>
      <c r="C137" s="190">
        <v>6901</v>
      </c>
      <c r="D137" s="191"/>
      <c r="E137" s="192" t="s">
        <v>21</v>
      </c>
      <c r="F137" s="193"/>
      <c r="G137" s="194">
        <f>G124</f>
        <v>0</v>
      </c>
      <c r="H137" s="219">
        <v>0</v>
      </c>
      <c r="I137" s="220">
        <f>I124</f>
        <v>0</v>
      </c>
      <c r="J137" s="114">
        <v>0</v>
      </c>
      <c r="K137" s="220">
        <f>K124</f>
        <v>0</v>
      </c>
      <c r="L137" s="114">
        <v>0</v>
      </c>
      <c r="M137" s="220">
        <f>M124</f>
        <v>0</v>
      </c>
      <c r="N137" s="114">
        <v>0</v>
      </c>
      <c r="O137" s="220">
        <f>O124</f>
        <v>0</v>
      </c>
      <c r="P137" s="255">
        <v>60.6</v>
      </c>
      <c r="Q137" s="220">
        <f>Q124</f>
        <v>60.6</v>
      </c>
      <c r="R137" s="255">
        <v>0</v>
      </c>
      <c r="S137" s="220">
        <f>S124</f>
        <v>60.6</v>
      </c>
      <c r="T137" s="255">
        <v>0</v>
      </c>
      <c r="U137" s="220">
        <f>U124</f>
        <v>60.6</v>
      </c>
      <c r="V137" s="255">
        <v>0</v>
      </c>
      <c r="W137" s="220">
        <f>W124</f>
        <v>60.6</v>
      </c>
      <c r="X137" s="255">
        <v>0</v>
      </c>
      <c r="Y137" s="220">
        <f>Y124</f>
        <v>60.6</v>
      </c>
      <c r="Z137" s="255">
        <v>-60.6</v>
      </c>
      <c r="AA137" s="220">
        <f>AA124</f>
        <v>0</v>
      </c>
    </row>
    <row r="138" spans="1:27" ht="15.75" thickBot="1">
      <c r="A138" s="117"/>
      <c r="B138" s="118"/>
      <c r="C138" s="165"/>
      <c r="D138" s="169"/>
      <c r="E138" s="119" t="s">
        <v>16</v>
      </c>
      <c r="F138" s="165"/>
      <c r="G138" s="172">
        <f aca="true" t="shared" si="0" ref="G138:M138">SUM(G130:G137)</f>
        <v>35979.8</v>
      </c>
      <c r="H138" s="215">
        <f t="shared" si="0"/>
        <v>56502.99999999999</v>
      </c>
      <c r="I138" s="182">
        <f t="shared" si="0"/>
        <v>92482.8</v>
      </c>
      <c r="J138" s="181">
        <f t="shared" si="0"/>
        <v>0</v>
      </c>
      <c r="K138" s="182">
        <f t="shared" si="0"/>
        <v>92482.8</v>
      </c>
      <c r="L138" s="181">
        <f t="shared" si="0"/>
        <v>0</v>
      </c>
      <c r="M138" s="182">
        <f t="shared" si="0"/>
        <v>92482.8</v>
      </c>
      <c r="N138" s="181">
        <f aca="true" t="shared" si="1" ref="N138:S138">SUM(N130:N137)</f>
        <v>7000</v>
      </c>
      <c r="O138" s="182">
        <f t="shared" si="1"/>
        <v>99482.8</v>
      </c>
      <c r="P138" s="195">
        <f t="shared" si="1"/>
        <v>60.6</v>
      </c>
      <c r="Q138" s="182">
        <f t="shared" si="1"/>
        <v>99543.40000000001</v>
      </c>
      <c r="R138" s="195">
        <f t="shared" si="1"/>
        <v>-7.105427357601002E-15</v>
      </c>
      <c r="S138" s="182">
        <f t="shared" si="1"/>
        <v>99543.4</v>
      </c>
      <c r="T138" s="195">
        <f aca="true" t="shared" si="2" ref="T138:Y138">SUM(T130:T137)</f>
        <v>5800</v>
      </c>
      <c r="U138" s="182">
        <f t="shared" si="2"/>
        <v>105343.40000000001</v>
      </c>
      <c r="V138" s="195">
        <f t="shared" si="2"/>
        <v>0</v>
      </c>
      <c r="W138" s="182">
        <f t="shared" si="2"/>
        <v>105343.40000000001</v>
      </c>
      <c r="X138" s="195">
        <f t="shared" si="2"/>
        <v>0</v>
      </c>
      <c r="Y138" s="182">
        <f t="shared" si="2"/>
        <v>105343.40000000001</v>
      </c>
      <c r="Z138" s="195">
        <f>SUM(Z130:Z137)</f>
        <v>4.547473508864641E-13</v>
      </c>
      <c r="AA138" s="182">
        <f>SUM(AA130:AA137)</f>
        <v>105343.4</v>
      </c>
    </row>
    <row r="139" spans="1:19" ht="12.75">
      <c r="A139" s="16" t="s">
        <v>37</v>
      </c>
      <c r="B139" s="16"/>
      <c r="C139" s="16" t="s">
        <v>38</v>
      </c>
      <c r="D139" s="16"/>
      <c r="E139" s="16"/>
      <c r="F139" s="41" t="s">
        <v>135</v>
      </c>
      <c r="G139" s="64"/>
      <c r="H139" s="64"/>
      <c r="I139" s="64"/>
      <c r="J139" s="64"/>
      <c r="K139" s="64"/>
      <c r="L139" s="64"/>
      <c r="M139" s="64"/>
      <c r="N139" s="64"/>
      <c r="O139" s="64"/>
      <c r="P139" s="60"/>
      <c r="Q139" s="60"/>
      <c r="R139" s="64"/>
      <c r="S139" s="64"/>
    </row>
    <row r="140" spans="1:19" ht="12.75">
      <c r="A140" s="16"/>
      <c r="B140" s="16"/>
      <c r="C140" s="16"/>
      <c r="D140" s="16"/>
      <c r="E140" s="16"/>
      <c r="F140" s="16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:19" ht="12.75">
      <c r="A141" s="108"/>
      <c r="B141" s="108"/>
      <c r="C141" s="108"/>
      <c r="D141" s="108"/>
      <c r="E141" s="108"/>
      <c r="F141" s="16"/>
      <c r="G141" s="64"/>
      <c r="H141" s="64"/>
      <c r="I141" s="64"/>
      <c r="J141" s="64"/>
      <c r="K141" s="64"/>
      <c r="L141" s="64"/>
      <c r="M141" s="64"/>
      <c r="N141" s="64"/>
      <c r="O141" s="138"/>
      <c r="P141" s="64"/>
      <c r="Q141" s="64"/>
      <c r="R141" s="64"/>
      <c r="S141" s="64"/>
    </row>
    <row r="142" spans="1:19" ht="12.75">
      <c r="A142" s="16"/>
      <c r="B142" s="16"/>
      <c r="C142" s="16"/>
      <c r="D142" s="16"/>
      <c r="E142" s="16"/>
      <c r="F142" s="16"/>
      <c r="G142" s="138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:19" ht="12.75">
      <c r="A143" s="16"/>
      <c r="B143" s="16"/>
      <c r="C143" s="16"/>
      <c r="D143" s="16"/>
      <c r="E143" s="16"/>
      <c r="F143" s="16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:19" ht="12.75">
      <c r="A144" s="16"/>
      <c r="B144" s="16"/>
      <c r="C144" s="16"/>
      <c r="D144" s="16"/>
      <c r="E144" s="16"/>
      <c r="F144" s="16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:19" ht="12.75">
      <c r="A145" s="16"/>
      <c r="B145" s="16"/>
      <c r="C145" s="16"/>
      <c r="D145" s="16"/>
      <c r="E145" s="16"/>
      <c r="F145" s="16"/>
      <c r="G145" s="64"/>
      <c r="H145" s="64"/>
      <c r="I145" s="138"/>
      <c r="J145" s="64"/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:19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2.75">
      <c r="A148" s="16"/>
      <c r="B148" s="16"/>
      <c r="C148" s="16"/>
      <c r="D148" s="16"/>
      <c r="E148" s="16"/>
      <c r="F148" s="16"/>
      <c r="G148" s="19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</sheetData>
  <sheetProtection/>
  <mergeCells count="4">
    <mergeCell ref="H28:O28"/>
    <mergeCell ref="P28:Q28"/>
    <mergeCell ref="R28:U28"/>
    <mergeCell ref="V28:AA28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38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2011-11-14T08:32:35Z</cp:lastPrinted>
  <dcterms:created xsi:type="dcterms:W3CDTF">2007-01-11T11:12:55Z</dcterms:created>
  <dcterms:modified xsi:type="dcterms:W3CDTF">2011-11-14T11:01:57Z</dcterms:modified>
  <cp:category/>
  <cp:version/>
  <cp:contentType/>
  <cp:contentStatus/>
</cp:coreProperties>
</file>