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7 a" sheetId="1" r:id="rId1"/>
    <sheet name="tab 7 b" sheetId="2" r:id="rId2"/>
    <sheet name="list1" sheetId="3" r:id="rId3"/>
  </sheets>
  <definedNames>
    <definedName name="_xlnm.Print_Titles" localSheetId="0">'tab 7 a'!$A:$D,'tab 7 a'!$1:$4</definedName>
    <definedName name="Z_01DFE822_EA60_4082_B120_C4FFA5D9CFF1_.wvu.FilterData" localSheetId="0" hidden="1">'tab 7 a'!$A$4:$R$101</definedName>
    <definedName name="Z_037941B1_EAF2_4A7B_8E8C_2DB0C17D9661_.wvu.FilterData" localSheetId="0" hidden="1">'tab 7 a'!$A$4:$R$101</definedName>
    <definedName name="Z_0FAFF8C9_50E2_44CF_944C_D872E8358D5A_.wvu.Cols" localSheetId="0" hidden="1">'tab 7 a'!$AK:$AK</definedName>
    <definedName name="Z_0FAFF8C9_50E2_44CF_944C_D872E8358D5A_.wvu.FilterData" localSheetId="0" hidden="1">'tab 7 a'!$A$4:$R$101</definedName>
    <definedName name="Z_0FC19F90_33CF_4D5B_BF8C_E1FBB37DB944_.wvu.FilterData" localSheetId="0" hidden="1">'tab 7 a'!$A$4:$R$101</definedName>
    <definedName name="Z_0FF05CFE_C5B3_4A90_9BCC_7D0BE7B9BBD8_.wvu.FilterData" localSheetId="0" hidden="1">'tab 7 a'!$AD$4:$AE$101</definedName>
    <definedName name="Z_14353CD2_D954_4FEF_98AD_278B518C7507_.wvu.FilterData" localSheetId="0" hidden="1">'tab 7 a'!$A$4:$R$101</definedName>
    <definedName name="Z_1BE74D88_CD19_41C3_8AFF_ED6623CA9D69_.wvu.FilterData" localSheetId="0" hidden="1">'tab 7 a'!$A$4:$R$4</definedName>
    <definedName name="Z_1E675F75_2AD2_4C7A_9E0F_96500BDD8630_.wvu.FilterData" localSheetId="0" hidden="1">'tab 7 a'!$A$4:$R$101</definedName>
    <definedName name="Z_21458435_8717_4B81_8915_57F747861E0E_.wvu.FilterData" localSheetId="0" hidden="1">'tab 7 a'!$AD$4:$AE$101</definedName>
    <definedName name="Z_2D9FC668_C88F_407E_A0F6_1495251B59DE_.wvu.FilterData" localSheetId="0" hidden="1">'tab 7 a'!$A$4:$R$101</definedName>
    <definedName name="Z_33F3B3FD_124D_4613_A94C_47BA10277FFE_.wvu.FilterData" localSheetId="0" hidden="1">'tab 7 a'!$AD$4:$AE$101</definedName>
    <definedName name="Z_356696C9_AFB8_447E_AD04_51A9246A94B9_.wvu.FilterData" localSheetId="0" hidden="1">'tab 7 a'!$A$4:$R$101</definedName>
    <definedName name="Z_3CB65469_00ED_4D1C_975C_D7D19EDC14D2_.wvu.FilterData" localSheetId="0" hidden="1">'tab 7 a'!$A$4:$R$101</definedName>
    <definedName name="Z_3D8B94BA_A5FE_430E_819C_A66724CFB027_.wvu.FilterData" localSheetId="0" hidden="1">'tab 7 a'!$P$4:$AE$101</definedName>
    <definedName name="Z_3F36ABA3_47D4_4AA4_97FB_3E7D0010A3B8_.wvu.FilterData" localSheetId="0" hidden="1">'tab 7 a'!$A$4:$R$101</definedName>
    <definedName name="Z_42BDDC24_4D53_432F_8B68_1B3EEEA66E18_.wvu.PrintTitles" localSheetId="0" hidden="1">'tab 7 a'!$A:$D,'tab 7 a'!$1:$4</definedName>
    <definedName name="Z_43921529_FD70_4C32_A894_447655B87879_.wvu.FilterData" localSheetId="0" hidden="1">'tab 7 a'!$AD$4:$AL$101</definedName>
    <definedName name="Z_4657FE4D_ECF5_4DDF_B895_B4152A380896_.wvu.FilterData" localSheetId="0" hidden="1">'tab 7 a'!$AD$4:$AE$101</definedName>
    <definedName name="Z_480A5CBE_2BC3_4D75_8C6E_B2D794FC4F28_.wvu.FilterData" localSheetId="0" hidden="1">'tab 7 a'!$A$4:$R$101</definedName>
    <definedName name="Z_499375F4_437D_413E_A9D7_B8205CC6E530_.wvu.FilterData" localSheetId="0" hidden="1">'tab 7 a'!$A$4:$R$101</definedName>
    <definedName name="Z_4CF699FE_4796_480A_82A3_964E2E1F7FF8_.wvu.FilterData" localSheetId="0" hidden="1">'tab 7 a'!$AD$4:$AE$101</definedName>
    <definedName name="Z_4DBD8736_E289_4392_A0F8_4ADE8A33D9D4_.wvu.FilterData" localSheetId="0" hidden="1">'tab 7 a'!$A$4:$R$101</definedName>
    <definedName name="Z_575D3D13_5182_4831_BFFF_4F1C03259885_.wvu.FilterData" localSheetId="0" hidden="1">'tab 7 a'!$P$4:$AE$101</definedName>
    <definedName name="Z_595E9EC8_2EC5_43B0_BA81_B24BA1CCB7C4_.wvu.FilterData" localSheetId="0" hidden="1">'tab 7 a'!$AD$4:$AE$101</definedName>
    <definedName name="Z_596E432E_A312_4476_A01C_E91E9DC92C41_.wvu.FilterData" localSheetId="0" hidden="1">'tab 7 a'!$A$4:$R$101</definedName>
    <definedName name="Z_5DBFBDE6_C58A_4FD1_AC26_3427B872834E_.wvu.FilterData" localSheetId="0" hidden="1">'tab 7 a'!$AD$4:$AE$101</definedName>
    <definedName name="Z_609D4D37_DF30_421A_9CC1_F047EE2B27AD_.wvu.FilterData" localSheetId="0" hidden="1">'tab 7 a'!$P$4:$AE$101</definedName>
    <definedName name="Z_61731A61_FE17_4D31_97F7_10CC9DADD7FE_.wvu.FilterData" localSheetId="0" hidden="1">'tab 7 a'!$A$4:$R$101</definedName>
    <definedName name="Z_65DDC036_31BB_4A45_BA8C_5E43DE70E1C8_.wvu.FilterData" localSheetId="0" hidden="1">'tab 7 a'!$A$4:$R$101</definedName>
    <definedName name="Z_68972D2C_7653_41CE_8AD7_F7E8C50A7CD1_.wvu.FilterData" localSheetId="0" hidden="1">'tab 7 a'!$A$4:$R$101</definedName>
    <definedName name="Z_70056539_D0F4_41C2_9122_D6399BF63D43_.wvu.FilterData" localSheetId="0" hidden="1">'tab 7 a'!$P$4:$AE$101</definedName>
    <definedName name="Z_7288C2D6_5C5E_4CA3_B4AC_0B3AD112DC98_.wvu.FilterData" localSheetId="0" hidden="1">'tab 7 a'!$P$4:$AE$101</definedName>
    <definedName name="Z_73F0446C_781C_4986_82F8_7A46033794ED_.wvu.FilterData" localSheetId="0" hidden="1">'tab 7 a'!$A$4:$R$101</definedName>
    <definedName name="Z_7C1274C8_D422_405B_944D_AD548A916B02_.wvu.FilterData" localSheetId="0" hidden="1">'tab 7 a'!$A$4:$R$101</definedName>
    <definedName name="Z_7E4DE169_3C55_42B0_89B7_FAE2C30D0E40_.wvu.FilterData" localSheetId="0" hidden="1">'tab 7 a'!$P$4:$AE$101</definedName>
    <definedName name="Z_8221BF10_CA98_4792_BB2B_57E30A893933_.wvu.FilterData" localSheetId="0" hidden="1">'tab 7 a'!$A$4:$R$101</definedName>
    <definedName name="Z_826DA346_6FF1_4C82_96AE_994AE2668CB6_.wvu.FilterData" localSheetId="0" hidden="1">'tab 7 a'!$AD$4:$AE$101</definedName>
    <definedName name="Z_82BA74DE_3D3D_4431_9EA6_77F75B0F7CA7_.wvu.FilterData" localSheetId="0" hidden="1">'tab 7 a'!$P$4:$AE$101</definedName>
    <definedName name="Z_858D1489_D6A6_4C9E_B507_5BB6941BB5E5_.wvu.FilterData" localSheetId="0" hidden="1">'tab 7 a'!$P$4:$AE$101</definedName>
    <definedName name="Z_85FD3D74_E51B_4B65_9A43_532A5F2D43C2_.wvu.FilterData" localSheetId="0" hidden="1">'tab 7 a'!$AD$4:$AE$101</definedName>
    <definedName name="Z_8E335D79_CDD9_4FBC_B557_6E153BA824E7_.wvu.FilterData" localSheetId="0" hidden="1">'tab 7 a'!$A$4:$R$101</definedName>
    <definedName name="Z_8FBA09C5_EECE_4B85_9B89_331D40320C12_.wvu.FilterData" localSheetId="0" hidden="1">'tab 7 a'!$A$4:$R$101</definedName>
    <definedName name="Z_9483F276_8AA5_4469_80EA_D8512D49C5EC_.wvu.FilterData" localSheetId="0" hidden="1">'tab 7 a'!$A$4:$R$101</definedName>
    <definedName name="Z_9656B140_607D_4CFA_8897_C391504152FE_.wvu.FilterData" localSheetId="0" hidden="1">'tab 7 a'!$A$4:$R$101</definedName>
    <definedName name="Z_9737B9C4_2ECF_48CB_9C8F_392BC49B96E4_.wvu.FilterData" localSheetId="0" hidden="1">'tab 7 a'!$A$4:$R$101</definedName>
    <definedName name="Z_975C902A_2060_414E_82B8_24EC1355595F_.wvu.Cols" localSheetId="0" hidden="1">'tab 7 a'!$M:$M,'tab 7 a'!$BG:$BH,'tab 7 a'!$BJ:$BQ</definedName>
    <definedName name="Z_975C902A_2060_414E_82B8_24EC1355595F_.wvu.FilterData" localSheetId="0" hidden="1">'tab 7 a'!$AD$4:$AE$101</definedName>
    <definedName name="Z_975C902A_2060_414E_82B8_24EC1355595F_.wvu.PrintTitles" localSheetId="0" hidden="1">'tab 7 a'!$1:$4</definedName>
    <definedName name="Z_992B6360_347F_42DD_98C7_E7494B3AC403_.wvu.PrintTitles" localSheetId="0" hidden="1">'tab 7 a'!$A:$D,'tab 7 a'!$2:$3</definedName>
    <definedName name="Z_994EAEA6_3F79_4D5F_A0AB_AF7BE242183C_.wvu.FilterData" localSheetId="0" hidden="1">'tab 7 a'!$AD$4:$AE$101</definedName>
    <definedName name="Z_9BDC5BD8_6B4A_4A9A_87C3_7A1B653819C4_.wvu.FilterData" localSheetId="0" hidden="1">'tab 7 a'!$A$4:$R$101</definedName>
    <definedName name="Z_9D8C361D_BEA1_46B8_B130_41BF53EFD515_.wvu.FilterData" localSheetId="0" hidden="1">'tab 7 a'!$P$4:$AE$101</definedName>
    <definedName name="Z_A0424283_A04B_4988_B5E1_EA4D0064B3B8_.wvu.FilterData" localSheetId="0" hidden="1">'tab 7 a'!$P$4:$AE$101</definedName>
    <definedName name="Z_A4E1475C_CF9A_4480_B24B_639FBA2B18E1_.wvu.FilterData" localSheetId="0" hidden="1">'tab 7 a'!$AD$4:$AE$101</definedName>
    <definedName name="Z_ACCAEE26_C32A_402F_ADF4_47C2E000212A_.wvu.FilterData" localSheetId="0" hidden="1">'tab 7 a'!$A$4:$R$101</definedName>
    <definedName name="Z_AF04DEB4_A43C_4675_9E80_3DC5C4CD4E62_.wvu.FilterData" localSheetId="0" hidden="1">'tab 7 a'!$AD$4:$AE$101</definedName>
    <definedName name="Z_B0FB112B_8D83_4ACC_AA91_7BA7E0422096_.wvu.FilterData" localSheetId="0" hidden="1">'tab 7 a'!$A$4:$R$101</definedName>
    <definedName name="Z_B3335C2C_8EFF_4E4B_8AB5_5B9134C4385D_.wvu.FilterData" localSheetId="0" hidden="1">'tab 7 a'!$AD$4:$AE$101</definedName>
    <definedName name="Z_B3FEF3BD_5F92_475A_B185_11552E5EEFCE_.wvu.FilterData" localSheetId="0" hidden="1">'tab 7 a'!$AD$4:$AE$101</definedName>
    <definedName name="Z_B6B28694_2A4C_410F_9BAA_78BF6D69D230_.wvu.FilterData" localSheetId="0" hidden="1">'tab 7 a'!$P$4:$AE$101</definedName>
    <definedName name="Z_C1C6BD7E_EC25_448B_AF50_EF7D0646A551_.wvu.FilterData" localSheetId="0" hidden="1">'tab 7 a'!$AD$4:$AE$101</definedName>
    <definedName name="Z_C48E1AFD_E45B_4897_B1E4_FCAD1B43C879_.wvu.FilterData" localSheetId="0" hidden="1">'tab 7 a'!$P$4:$AE$101</definedName>
    <definedName name="Z_CC5EE6CD_5DE9_4027_9522_9A7CBE0C943A_.wvu.Cols" localSheetId="0" hidden="1">'tab 7 a'!$Z:$AB,'tab 7 a'!$AM:$AO</definedName>
    <definedName name="Z_CC5EE6CD_5DE9_4027_9522_9A7CBE0C943A_.wvu.FilterData" localSheetId="0" hidden="1">'tab 7 a'!$P$4:$AE$101</definedName>
    <definedName name="Z_CC5EE6CD_5DE9_4027_9522_9A7CBE0C943A_.wvu.PrintTitles" localSheetId="0" hidden="1">'tab 7 a'!$A:$D,'tab 7 a'!$1:$4</definedName>
    <definedName name="Z_CFA0170F_D973_4C2D_9EA0_0227D8B9258D_.wvu.FilterData" localSheetId="0" hidden="1">'tab 7 a'!$A$4:$R$101</definedName>
    <definedName name="Z_D16152DF_3B96_4F05_900D_55A2E6B3027F_.wvu.FilterData" localSheetId="0" hidden="1">'tab 7 a'!$P$4:$AE$101</definedName>
    <definedName name="Z_D17E001A_B903_4590_844A_C8606687303A_.wvu.PrintTitles" localSheetId="0" hidden="1">'tab 7 a'!$A:$D,'tab 7 a'!$1:$3</definedName>
    <definedName name="Z_D1BD7680_CE1B_4A0E_B95F_075FF30C01C9_.wvu.Cols" localSheetId="0" hidden="1">'tab 7 a'!$C:$C,'tab 7 a'!$Q:$S,'tab 7 a'!$W:$Z,'tab 7 a'!$AF:$AG,'tab 7 a'!$AK:$AO,'tab 7 a'!$AR:$AS,'tab 7 a'!$BI:$BL</definedName>
    <definedName name="Z_D1BD7680_CE1B_4A0E_B95F_075FF30C01C9_.wvu.FilterData" localSheetId="0" hidden="1">'tab 7 a'!$AD$4:$AE$101</definedName>
    <definedName name="Z_D1BD7680_CE1B_4A0E_B95F_075FF30C01C9_.wvu.PrintTitles" localSheetId="0" hidden="1">'tab 7 a'!$A:$D,'tab 7 a'!$1:$4</definedName>
    <definedName name="Z_D3535CE3_66DF_44F3_AADB_5334E5BB002C_.wvu.FilterData" localSheetId="0" hidden="1">'tab 7 a'!$P$4:$AE$101</definedName>
    <definedName name="Z_D4E18C63_F27E_4A7A_A86F_6D9BB8240793_.wvu.FilterData" localSheetId="0" hidden="1">'tab 7 a'!$A$4:$R$101</definedName>
    <definedName name="Z_DDA592F7_473A_49B7_B137_44A100E00CD0_.wvu.FilterData" localSheetId="0" hidden="1">'tab 7 a'!$P$4:$AE$101</definedName>
    <definedName name="Z_EDEB7CFD_D7F6_40D0_83EF_83E8A4329528_.wvu.FilterData" localSheetId="0" hidden="1">'tab 7 a'!$AD$4:$AE$101</definedName>
    <definedName name="Z_EE68A996_6210_42B7_B543_F7268F0B1037_.wvu.FilterData" localSheetId="0" hidden="1">'tab 7 a'!$P$4:$AE$101</definedName>
    <definedName name="Z_EE86320C_FCE6_4B09_AEF9_35E19D3977FF_.wvu.FilterData" localSheetId="0" hidden="1">'tab 7 a'!$AD$4:$AE$101</definedName>
    <definedName name="Z_F010CF4E_3B82_48E3_81FC_80AB02A21815_.wvu.FilterData" localSheetId="0" hidden="1">'tab 7 a'!$AD$4:$AE$101</definedName>
    <definedName name="Z_F160CA55_E8BD_43D0_828C_8508222D80D6_.wvu.FilterData" localSheetId="0" hidden="1">'tab 7 a'!$A$4:$R$101</definedName>
    <definedName name="Z_F59DAA0C_E932_46C1_8BA7_5C171AF7FFC6_.wvu.FilterData" localSheetId="0" hidden="1">'tab 7 a'!$A$4:$R$101</definedName>
    <definedName name="Z_F5C326DB_4CBA_4EB9_9C8A_F90CD1E2ABD2_.wvu.Cols" localSheetId="0" hidden="1">'tab 7 a'!$C:$C,'tab 7 a'!$Q:$X,'tab 7 a'!#REF!,'tab 7 a'!$AA:$AC,'tab 7 a'!$AE:$AL,'tab 7 a'!$AO:$AP,'tab 7 a'!$AU:$AU</definedName>
    <definedName name="Z_F5C326DB_4CBA_4EB9_9C8A_F90CD1E2ABD2_.wvu.PrintTitles" localSheetId="0" hidden="1">'tab 7 a'!$A:$D,'tab 7 a'!$2:$3</definedName>
    <definedName name="Z_FD06673F_C2AF_40FD_8A5C_0704F3EAF848_.wvu.FilterData" localSheetId="0" hidden="1">'tab 7 a'!$A$4:$R$101</definedName>
  </definedNames>
  <calcPr fullCalcOnLoad="1"/>
</workbook>
</file>

<file path=xl/comments1.xml><?xml version="1.0" encoding="utf-8"?>
<comments xmlns="http://schemas.openxmlformats.org/spreadsheetml/2006/main">
  <authors>
    <author>395</author>
    <author>387</author>
    <author>340</author>
    <author>213</author>
  </authors>
  <commentList>
    <comment ref="AD89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oprava podpory učňů- špatný podklad ze školy
</t>
        </r>
      </text>
    </comment>
    <comment ref="P95" authorId="0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snížení rozpočtu na žádost školy
</t>
        </r>
      </text>
    </comment>
    <comment ref="AD34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vícenáklady při změně názvu,IČA,přepis vozidel,nákup licence
</t>
        </r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70 tis na likvidaci nebezpečného odpadu
</t>
        </r>
      </text>
    </comment>
    <comment ref="AD55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zprovoznění ICT techniky
</t>
        </r>
      </text>
    </comment>
    <comment ref="AD66" authorId="2">
      <text>
        <r>
          <rPr>
            <sz val="8"/>
            <rFont val="Tahoma"/>
            <family val="0"/>
          </rPr>
          <t xml:space="preserve">dokrytí ztráty hospodaření v r. 2011
</t>
        </r>
      </text>
    </comment>
    <comment ref="AD31" authorId="2">
      <text>
        <r>
          <rPr>
            <sz val="8"/>
            <rFont val="Tahoma"/>
            <family val="0"/>
          </rPr>
          <t xml:space="preserve">příspěvek na mzdy související s převzetím reg. funkcí
</t>
        </r>
      </text>
    </comment>
    <comment ref="AD64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posílení provozních výdajů školy(rekonstrukce) 
</t>
        </r>
      </text>
    </comment>
    <comment ref="AD61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revize a PHM (dovoz stravy) 
</t>
        </r>
      </text>
    </comment>
    <comment ref="AD8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Stravování žáků do konce kalendářního roku</t>
        </r>
      </text>
    </comment>
    <comment ref="AD27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zakoupení reproduktorů k PC pro počítačové testy
ve výši  11 tis. a býjzo 8 stolků a 16 židlí pro skupinová vyšetření
ve výši 23,2 tis.
</t>
        </r>
        <r>
          <rPr>
            <sz val="8"/>
            <rFont val="Tahoma"/>
            <family val="0"/>
          </rPr>
          <t xml:space="preserve">
</t>
        </r>
      </text>
    </comment>
    <comment ref="AD23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Dofinancování SPC diagnostickými nástroji
ve výši 56 tis. a 80 tis. na navýšení spotřeby elektrické energie
</t>
        </r>
      </text>
    </comment>
    <comment ref="I6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I8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I9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I29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I18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I27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dodatečně Dana Dernerová - kap. 13 navýšení
</t>
        </r>
      </text>
    </comment>
    <comment ref="AD65" authorId="3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posílení provozních prostředků z IF
</t>
        </r>
      </text>
    </comment>
  </commentList>
</comments>
</file>

<file path=xl/sharedStrings.xml><?xml version="1.0" encoding="utf-8"?>
<sst xmlns="http://schemas.openxmlformats.org/spreadsheetml/2006/main" count="280" uniqueCount="228">
  <si>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</si>
  <si>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</si>
  <si>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</si>
  <si>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</si>
  <si>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</si>
  <si>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</si>
  <si>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</si>
  <si>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</si>
  <si>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</si>
  <si>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</si>
  <si>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</si>
  <si>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</si>
  <si>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</si>
  <si>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</si>
  <si>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</si>
  <si>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</si>
  <si>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</si>
  <si>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</si>
  <si>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</si>
  <si>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</si>
  <si>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</si>
  <si>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</si>
  <si>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</si>
  <si>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</si>
  <si>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</si>
  <si>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</si>
  <si>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</si>
  <si>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</si>
  <si>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</si>
  <si>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</si>
  <si>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</si>
  <si>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</si>
  <si>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</si>
  <si>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</si>
  <si>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</si>
  <si>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</si>
  <si>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</si>
  <si>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</si>
  <si>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</si>
  <si>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</si>
  <si>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</si>
  <si>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</si>
  <si>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</si>
  <si>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</si>
  <si>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</si>
  <si>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</si>
  <si>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</si>
  <si>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</si>
  <si>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</si>
  <si>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</si>
  <si>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</si>
  <si>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</si>
  <si>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</si>
  <si>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</si>
  <si>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</si>
  <si>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</si>
  <si>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</si>
  <si>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</si>
  <si>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</si>
  <si>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</si>
  <si>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</si>
  <si>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</si>
  <si>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</si>
  <si>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</si>
  <si>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</si>
  <si>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</si>
  <si>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</si>
  <si>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</si>
  <si>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</si>
  <si>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</si>
  <si>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</si>
  <si>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</si>
  <si>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</si>
  <si>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</si>
  <si>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</si>
  <si>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</si>
  <si>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</si>
  <si>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</si>
  <si>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</si>
  <si>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</si>
  <si>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</si>
  <si>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</si>
  <si>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</si>
  <si>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</si>
  <si>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</si>
  <si>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</si>
  <si>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</si>
  <si>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</si>
  <si>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</si>
  <si>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</si>
  <si>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</si>
  <si>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</si>
  <si>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</si>
  <si>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</si>
  <si>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</si>
  <si>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</si>
  <si>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</si>
  <si>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</si>
  <si>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</si>
  <si>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</si>
  <si>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</si>
  <si>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</si>
  <si>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</si>
  <si>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</si>
  <si>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</si>
  <si>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</si>
  <si>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</si>
  <si>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</si>
  <si>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</si>
  <si>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</si>
  <si>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</si>
  <si>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</si>
  <si>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</si>
  <si>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</si>
  <si>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</si>
  <si>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</si>
  <si>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</si>
  <si>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</si>
  <si>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</si>
  <si>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</si>
  <si>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</si>
  <si>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</si>
  <si>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</si>
  <si>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</si>
  <si>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</si>
  <si>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</si>
  <si>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</si>
  <si>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</si>
  <si>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pol. 
6351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</si>
  <si>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</si>
  <si>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</si>
  <si>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</si>
  <si>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</si>
  <si>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</si>
  <si>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</si>
  <si>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</si>
  <si>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</si>
  <si>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</si>
  <si>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Dotace na přímé výdaje na vzdělávání ÚZ 33 353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</si>
  <si>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</si>
  <si>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</si>
  <si>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</si>
  <si>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</si>
  <si>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</si>
  <si>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</si>
  <si>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</si>
  <si>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</si>
  <si>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</si>
  <si>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</si>
  <si>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</si>
  <si>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návr. fin. výpomocpol. 5651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</si>
  <si>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</si>
  <si>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</si>
  <si>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</si>
  <si>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</si>
  <si>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</si>
  <si>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</si>
  <si>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</si>
  <si>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</si>
  <si>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</si>
  <si>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</si>
  <si>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>změna invest. transfery PO
 z FRR</t>
  </si>
  <si>
    <t xml:space="preserve">Fond rozvoje a reprodukce pol.6351 </t>
  </si>
  <si>
    <t>kofi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</si>
  <si>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</si>
  <si>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</si>
  <si>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</si>
  <si>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</si>
  <si>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</si>
  <si>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</si>
  <si>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kapitálové výdaje odvětví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</si>
  <si>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</si>
  <si>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</si>
  <si>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</si>
  <si>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</si>
  <si>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</si>
  <si>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</si>
  <si>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</si>
  <si>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</si>
  <si>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</si>
  <si>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</si>
  <si>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</si>
  <si>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</si>
  <si>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</si>
  <si>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</si>
  <si>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>Odborné učiliště , Hostinné, Mládežnická 329</t>
  </si>
  <si>
    <t>ind. úpravy příspěvkou na provoz</t>
  </si>
  <si>
    <t>Speciální základní škola Augustina Bartoše, Úpice,                                         
Nábřeží pplk. A. Bunzla 660</t>
  </si>
  <si>
    <t xml:space="preserve">ESF
neinvestice
ÚZ 33 019 (víceleté projekty) </t>
  </si>
  <si>
    <t>indiv. úpravy příspěvku na provoz</t>
  </si>
  <si>
    <t>úprava přísp. na provoz dle  změny odpisů PO</t>
  </si>
  <si>
    <t>vyčlenění přísp. na provoz na úhradu zráty min. let</t>
  </si>
  <si>
    <t>EU peníze školám
ÚZ 33 123</t>
  </si>
  <si>
    <t xml:space="preserve">úprava rozpisu  přímých výdajů na vzdělávání   
ÚZ 33 353 </t>
  </si>
  <si>
    <t>kapitál.     výdaje ze stát. rozpočtu  ÚZ 98858 pol.6121</t>
  </si>
  <si>
    <t>Částečná kompenzace výdajů - maturity
ÚZ 33 032</t>
  </si>
  <si>
    <t>neinv. dotace s návratností (předfin. proj. Z OP VK)</t>
  </si>
  <si>
    <t>rozdělení neinv. prostř na předfin.</t>
  </si>
  <si>
    <t>běžné výdaje na kofi a předfin.</t>
  </si>
  <si>
    <t>příspěvek na provoz PO</t>
  </si>
  <si>
    <t>B.3</t>
  </si>
  <si>
    <t>nedaňové příjmy 
FRR</t>
  </si>
  <si>
    <t>nedaňové příjmy FRR</t>
  </si>
  <si>
    <t>běžné výdaje kap. 14 na kofi a předfinancování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</si>
  <si>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</si>
  <si>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</si>
  <si>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dorozdělení dot. z RP specifika  
ÚZ 33 015</t>
  </si>
  <si>
    <t>podpora soc. znevýh. romských žáků (vratky leden-červen)
ÚZ 33 160</t>
  </si>
  <si>
    <t>Krimi 
ÚZ 33163</t>
  </si>
  <si>
    <t>Drogy 
ÚZ 33122</t>
  </si>
  <si>
    <t>Asistent ped. - soc. znevýh. 
ÚZ 33457</t>
  </si>
  <si>
    <t xml:space="preserve">ESF
neinvestice
ÚZ 33019 (víceleté projekty) </t>
  </si>
  <si>
    <t xml:space="preserve">Kapitál. výdaje - invest. dotace, zapojení inv. grantů   </t>
  </si>
  <si>
    <t>Příspěvkové organizace školství 
zřízené krajem</t>
  </si>
  <si>
    <t>Dotace na přímé výdaje na vzdělávání 
ÚZ 33 353</t>
  </si>
  <si>
    <t>Maturity-podzimní zkušební termín
ÚZ 33 034</t>
  </si>
  <si>
    <t>EU peníze školám 
ÚZ 33123</t>
  </si>
  <si>
    <t>aktualizace odpisů , zůst hodnota v.m.</t>
  </si>
  <si>
    <t xml:space="preserve">zapojení příjmů z prodeje nemovitostí </t>
  </si>
  <si>
    <t>C.1</t>
  </si>
  <si>
    <t>úprava specifických ukazatelů škol</t>
  </si>
  <si>
    <t>B.5</t>
  </si>
  <si>
    <t>odměň.  kvalif. pedag. s VŠ  
ÚZ 33 027 (rada 26.10.)</t>
  </si>
  <si>
    <t xml:space="preserve">Rozpočet po navržené úpravě </t>
  </si>
  <si>
    <r>
      <t xml:space="preserve">Rozpočet před změnou </t>
    </r>
    <r>
      <rPr>
        <sz val="12"/>
        <rFont val="Arial"/>
        <family val="2"/>
      </rPr>
      <t>(Zastupitelstvo 20.10.2011)</t>
    </r>
  </si>
  <si>
    <t>změna odvodu z IF PO - zůst. hodnota, změny odp.</t>
  </si>
  <si>
    <t>tab. č. 7.b</t>
  </si>
  <si>
    <t>Zasedání zastupitelstva KHK dne 1.12.2011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</si>
</sst>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70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48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39" borderId="30" xfId="0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172" fontId="0" fillId="0" borderId="49" xfId="0" applyNumberFormat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0" fillId="0" borderId="52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left" vertical="center" wrapText="1"/>
    </xf>
    <xf numFmtId="1" fontId="20" fillId="0" borderId="30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left" vertical="center" wrapText="1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3" xfId="0" applyNumberFormat="1" applyFont="1" applyBorder="1" applyAlignment="1">
      <alignment horizontal="center" vertical="center"/>
    </xf>
    <xf numFmtId="172" fontId="19" fillId="0" borderId="54" xfId="0" applyNumberFormat="1" applyFont="1" applyBorder="1" applyAlignment="1">
      <alignment horizontal="left" vertical="center" wrapText="1"/>
    </xf>
    <xf numFmtId="172" fontId="0" fillId="39" borderId="55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3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2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43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4" fontId="0" fillId="0" borderId="64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174" fontId="18" fillId="0" borderId="58" xfId="0" applyNumberFormat="1" applyFon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47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51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2" fontId="0" fillId="0" borderId="71" xfId="0" applyNumberFormat="1" applyFill="1" applyBorder="1" applyAlignment="1">
      <alignment horizontal="center" vertical="center"/>
    </xf>
    <xf numFmtId="172" fontId="0" fillId="0" borderId="71" xfId="0" applyNumberFormat="1" applyFon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172" fontId="0" fillId="39" borderId="3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3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74" fontId="0" fillId="0" borderId="7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76" xfId="0" applyNumberFormat="1" applyFont="1" applyFill="1" applyBorder="1" applyAlignment="1">
      <alignment horizontal="center" vertical="center"/>
    </xf>
    <xf numFmtId="174" fontId="0" fillId="0" borderId="77" xfId="0" applyNumberFormat="1" applyFont="1" applyFill="1" applyBorder="1" applyAlignment="1">
      <alignment horizontal="center" vertical="center"/>
    </xf>
    <xf numFmtId="174" fontId="0" fillId="0" borderId="78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0" borderId="60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39" borderId="35" xfId="0" applyNumberFormat="1" applyFill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2" fontId="23" fillId="0" borderId="18" xfId="0" applyNumberFormat="1" applyFont="1" applyBorder="1" applyAlignment="1">
      <alignment horizontal="left" vertical="center" wrapText="1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39" borderId="5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3" xfId="0" applyNumberFormat="1" applyFont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67" fillId="0" borderId="16" xfId="0" applyNumberFormat="1" applyFont="1" applyBorder="1" applyAlignment="1">
      <alignment horizontal="center" vertical="center"/>
    </xf>
    <xf numFmtId="4" fontId="0" fillId="0" borderId="80" xfId="0" applyNumberFormat="1" applyBorder="1" applyAlignment="1">
      <alignment horizontal="center"/>
    </xf>
    <xf numFmtId="4" fontId="15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Border="1" applyAlignment="1">
      <alignment/>
    </xf>
    <xf numFmtId="173" fontId="0" fillId="0" borderId="43" xfId="0" applyNumberFormat="1" applyFill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4" fontId="0" fillId="0" borderId="82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1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84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4" xfId="0" applyNumberFormat="1" applyFont="1" applyBorder="1" applyAlignment="1">
      <alignment horizontal="center" vertical="center" wrapText="1"/>
    </xf>
    <xf numFmtId="175" fontId="0" fillId="0" borderId="26" xfId="0" applyNumberFormat="1" applyFill="1" applyBorder="1" applyAlignment="1">
      <alignment horizontal="center" vertical="center"/>
    </xf>
    <xf numFmtId="172" fontId="0" fillId="0" borderId="36" xfId="0" applyNumberFormat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26" xfId="0" applyNumberFormat="1" applyBorder="1" applyAlignment="1">
      <alignment/>
    </xf>
    <xf numFmtId="4" fontId="0" fillId="0" borderId="23" xfId="0" applyNumberFormat="1" applyFill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73" fontId="0" fillId="0" borderId="64" xfId="0" applyNumberFormat="1" applyFill="1" applyBorder="1" applyAlignment="1">
      <alignment horizontal="center" vertical="center"/>
    </xf>
    <xf numFmtId="174" fontId="0" fillId="0" borderId="64" xfId="0" applyNumberFormat="1" applyFill="1" applyBorder="1" applyAlignment="1">
      <alignment horizontal="center" vertical="center"/>
    </xf>
    <xf numFmtId="173" fontId="0" fillId="0" borderId="55" xfId="0" applyNumberFormat="1" applyFill="1" applyBorder="1" applyAlignment="1">
      <alignment horizontal="center" vertical="center"/>
    </xf>
    <xf numFmtId="174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4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32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32" xfId="50" applyNumberFormat="1" applyBorder="1">
      <alignment/>
      <protection/>
    </xf>
    <xf numFmtId="174" fontId="0" fillId="0" borderId="0" xfId="50" applyNumberFormat="1">
      <alignment/>
      <protection/>
    </xf>
    <xf numFmtId="174" fontId="67" fillId="0" borderId="32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4" fontId="0" fillId="0" borderId="32" xfId="0" applyNumberFormat="1" applyFill="1" applyBorder="1" applyAlignment="1">
      <alignment horizontal="center" vertical="center"/>
    </xf>
    <xf numFmtId="173" fontId="0" fillId="0" borderId="79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51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8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0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40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70" xfId="50" applyFont="1" applyBorder="1" applyAlignment="1">
      <alignment horizontal="center" vertic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0" fontId="25" fillId="0" borderId="28" xfId="50" applyFont="1" applyBorder="1" applyAlignment="1">
      <alignment horizontal="center" vertical="center" wrapText="1"/>
      <protection/>
    </xf>
    <xf numFmtId="0" fontId="13" fillId="0" borderId="29" xfId="50" applyFont="1" applyBorder="1" applyAlignment="1">
      <alignment horizontal="center" vertical="center" wrapText="1"/>
      <protection/>
    </xf>
    <xf numFmtId="174" fontId="0" fillId="0" borderId="34" xfId="50" applyNumberFormat="1" applyBorder="1">
      <alignment/>
      <protection/>
    </xf>
    <xf numFmtId="0" fontId="0" fillId="0" borderId="35" xfId="50" applyBorder="1">
      <alignment/>
      <protection/>
    </xf>
    <xf numFmtId="174" fontId="0" fillId="0" borderId="35" xfId="50" applyNumberFormat="1" applyBorder="1">
      <alignment/>
      <protection/>
    </xf>
    <xf numFmtId="174" fontId="0" fillId="0" borderId="59" xfId="50" applyNumberFormat="1" applyBorder="1">
      <alignment/>
      <protection/>
    </xf>
    <xf numFmtId="174" fontId="0" fillId="0" borderId="55" xfId="50" applyNumberFormat="1" applyBorder="1">
      <alignment/>
      <protection/>
    </xf>
    <xf numFmtId="174" fontId="0" fillId="0" borderId="60" xfId="50" applyNumberFormat="1" applyBorder="1">
      <alignment/>
      <protection/>
    </xf>
    <xf numFmtId="0" fontId="0" fillId="0" borderId="34" xfId="50" applyBorder="1">
      <alignment/>
      <protection/>
    </xf>
    <xf numFmtId="0" fontId="0" fillId="0" borderId="55" xfId="50" applyBorder="1">
      <alignment/>
      <protection/>
    </xf>
    <xf numFmtId="0" fontId="0" fillId="0" borderId="70" xfId="50" applyBorder="1">
      <alignment/>
      <protection/>
    </xf>
    <xf numFmtId="0" fontId="13" fillId="0" borderId="29" xfId="50" applyFont="1" applyBorder="1" applyAlignment="1">
      <alignment horizontal="center"/>
      <protection/>
    </xf>
    <xf numFmtId="0" fontId="13" fillId="0" borderId="35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9" xfId="50" applyBorder="1">
      <alignment/>
      <protection/>
    </xf>
    <xf numFmtId="0" fontId="13" fillId="0" borderId="60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6" fillId="38" borderId="8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6" xfId="0" applyNumberFormat="1" applyBorder="1" applyAlignment="1">
      <alignment horizontal="center" vertical="center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1" fontId="6" fillId="35" borderId="5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51" xfId="0" applyNumberFormat="1" applyFon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1" fontId="1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37" borderId="5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1" xfId="0" applyNumberFormat="1" applyFont="1" applyBorder="1" applyAlignment="1">
      <alignment horizontal="center" vertical="center" wrapText="1"/>
    </xf>
    <xf numFmtId="172" fontId="23" fillId="0" borderId="65" xfId="0" applyNumberFormat="1" applyFont="1" applyBorder="1" applyAlignment="1">
      <alignment horizontal="center" vertical="center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3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53" xfId="0" applyFont="1" applyFill="1" applyBorder="1" applyAlignment="1">
      <alignment horizontal="left" vertical="center" wrapText="1"/>
    </xf>
    <xf numFmtId="172" fontId="0" fillId="0" borderId="43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0" fontId="0" fillId="0" borderId="32" xfId="47" applyFill="1" applyBorder="1" applyAlignment="1">
      <alignment horizontal="center" vertical="center"/>
      <protection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8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89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172" fontId="0" fillId="0" borderId="90" xfId="0" applyNumberFormat="1" applyBorder="1" applyAlignment="1">
      <alignment horizontal="center" vertical="center"/>
    </xf>
    <xf numFmtId="172" fontId="0" fillId="0" borderId="91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172" fontId="0" fillId="0" borderId="89" xfId="0" applyNumberFormat="1" applyFill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174" fontId="0" fillId="0" borderId="90" xfId="0" applyNumberFormat="1" applyFont="1" applyFill="1" applyBorder="1" applyAlignment="1">
      <alignment horizontal="center" vertical="center"/>
    </xf>
    <xf numFmtId="174" fontId="18" fillId="0" borderId="89" xfId="0" applyNumberFormat="1" applyFont="1" applyFill="1" applyBorder="1" applyAlignment="1">
      <alignment horizontal="center" vertical="center"/>
    </xf>
    <xf numFmtId="2" fontId="0" fillId="0" borderId="79" xfId="0" applyNumberFormat="1" applyFont="1" applyFill="1" applyBorder="1" applyAlignment="1">
      <alignment horizontal="center" vertical="center"/>
    </xf>
    <xf numFmtId="2" fontId="0" fillId="0" borderId="89" xfId="0" applyNumberFormat="1" applyFont="1" applyFill="1" applyBorder="1" applyAlignment="1">
      <alignment horizontal="center" vertical="center"/>
    </xf>
    <xf numFmtId="174" fontId="0" fillId="0" borderId="93" xfId="0" applyNumberFormat="1" applyFont="1" applyFill="1" applyBorder="1" applyAlignment="1">
      <alignment horizontal="center" vertical="center"/>
    </xf>
    <xf numFmtId="172" fontId="18" fillId="0" borderId="94" xfId="0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0" fillId="0" borderId="94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64" xfId="0" applyNumberFormat="1" applyBorder="1" applyAlignment="1">
      <alignment horizontal="center" vertical="center"/>
    </xf>
    <xf numFmtId="4" fontId="0" fillId="0" borderId="95" xfId="0" applyNumberFormat="1" applyBorder="1" applyAlignment="1">
      <alignment horizontal="center" vertical="center"/>
    </xf>
    <xf numFmtId="4" fontId="0" fillId="0" borderId="95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96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89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174" fontId="0" fillId="0" borderId="55" xfId="0" applyNumberFormat="1" applyFill="1" applyBorder="1" applyAlignment="1">
      <alignment horizontal="center" vertical="center"/>
    </xf>
    <xf numFmtId="172" fontId="67" fillId="0" borderId="20" xfId="0" applyNumberFormat="1" applyFont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8" xfId="0" applyNumberFormat="1" applyFont="1" applyFill="1" applyBorder="1" applyAlignment="1">
      <alignment horizontal="center" vertical="center"/>
    </xf>
    <xf numFmtId="172" fontId="18" fillId="0" borderId="66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51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2" fontId="18" fillId="0" borderId="32" xfId="0" applyNumberFormat="1" applyFont="1" applyBorder="1" applyAlignment="1">
      <alignment horizontal="center" vertical="center"/>
    </xf>
    <xf numFmtId="172" fontId="18" fillId="39" borderId="55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39" borderId="55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60" xfId="0" applyNumberFormat="1" applyFont="1" applyFill="1" applyBorder="1" applyAlignment="1">
      <alignment horizontal="center" vertical="center"/>
    </xf>
    <xf numFmtId="172" fontId="0" fillId="0" borderId="94" xfId="0" applyNumberFormat="1" applyFont="1" applyFill="1" applyBorder="1" applyAlignment="1">
      <alignment horizontal="center" vertical="center"/>
    </xf>
    <xf numFmtId="172" fontId="0" fillId="0" borderId="91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74" fontId="27" fillId="33" borderId="18" xfId="0" applyNumberFormat="1" applyFont="1" applyFill="1" applyBorder="1" applyAlignment="1">
      <alignment horizontal="left"/>
    </xf>
    <xf numFmtId="1" fontId="8" fillId="42" borderId="51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51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9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Border="1" applyAlignment="1">
      <alignment/>
    </xf>
    <xf numFmtId="172" fontId="0" fillId="0" borderId="66" xfId="0" applyNumberFormat="1" applyFont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0" borderId="58" xfId="0" applyNumberFormat="1" applyFill="1" applyBorder="1" applyAlignment="1">
      <alignment horizontal="center" vertical="center"/>
    </xf>
    <xf numFmtId="173" fontId="0" fillId="0" borderId="66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/>
    </xf>
    <xf numFmtId="174" fontId="0" fillId="0" borderId="36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39" borderId="53" xfId="0" applyNumberFormat="1" applyFill="1" applyBorder="1" applyAlignment="1">
      <alignment horizontal="center" vertical="center"/>
    </xf>
    <xf numFmtId="0" fontId="13" fillId="0" borderId="35" xfId="50" applyFont="1" applyFill="1" applyBorder="1">
      <alignment/>
      <protection/>
    </xf>
    <xf numFmtId="174" fontId="0" fillId="0" borderId="20" xfId="0" applyNumberFormat="1" applyBorder="1" applyAlignment="1">
      <alignment horizontal="center"/>
    </xf>
    <xf numFmtId="173" fontId="0" fillId="0" borderId="51" xfId="0" applyNumberFormat="1" applyBorder="1" applyAlignment="1">
      <alignment horizontal="center" vertical="center"/>
    </xf>
    <xf numFmtId="173" fontId="0" fillId="0" borderId="41" xfId="0" applyNumberFormat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173" fontId="0" fillId="39" borderId="58" xfId="0" applyNumberFormat="1" applyFill="1" applyBorder="1" applyAlignment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7" fontId="0" fillId="39" borderId="55" xfId="0" applyNumberFormat="1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178" fontId="0" fillId="0" borderId="55" xfId="0" applyNumberFormat="1" applyFill="1" applyBorder="1" applyAlignment="1">
      <alignment horizontal="center" vertical="center"/>
    </xf>
    <xf numFmtId="172" fontId="23" fillId="0" borderId="57" xfId="0" applyNumberFormat="1" applyFont="1" applyFill="1" applyBorder="1" applyAlignment="1">
      <alignment horizontal="center" vertical="center"/>
    </xf>
    <xf numFmtId="172" fontId="0" fillId="0" borderId="89" xfId="0" applyNumberFormat="1" applyFont="1" applyFill="1" applyBorder="1" applyAlignment="1">
      <alignment horizontal="center" vertical="center"/>
    </xf>
    <xf numFmtId="175" fontId="0" fillId="0" borderId="91" xfId="0" applyNumberFormat="1" applyBorder="1" applyAlignment="1">
      <alignment horizontal="center" vertical="center"/>
    </xf>
    <xf numFmtId="174" fontId="18" fillId="0" borderId="43" xfId="0" applyNumberFormat="1" applyFon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6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9" fontId="0" fillId="0" borderId="37" xfId="0" applyNumberFormat="1" applyFill="1" applyBorder="1" applyAlignment="1">
      <alignment horizontal="center" vertical="center"/>
    </xf>
    <xf numFmtId="178" fontId="0" fillId="0" borderId="58" xfId="0" applyNumberFormat="1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4" fontId="0" fillId="0" borderId="66" xfId="0" applyNumberFormat="1" applyFill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2" fontId="0" fillId="0" borderId="68" xfId="0" applyNumberFormat="1" applyBorder="1" applyAlignment="1">
      <alignment/>
    </xf>
    <xf numFmtId="178" fontId="0" fillId="0" borderId="64" xfId="0" applyNumberFormat="1" applyFill="1" applyBorder="1" applyAlignment="1">
      <alignment horizontal="center" vertical="center"/>
    </xf>
    <xf numFmtId="174" fontId="0" fillId="0" borderId="79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3" fontId="0" fillId="0" borderId="96" xfId="0" applyNumberFormat="1" applyBorder="1" applyAlignment="1">
      <alignment/>
    </xf>
    <xf numFmtId="172" fontId="23" fillId="0" borderId="31" xfId="0" applyNumberFormat="1" applyFon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39" borderId="55" xfId="0" applyNumberFormat="1" applyFill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100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2" fontId="0" fillId="39" borderId="60" xfId="0" applyNumberFormat="1" applyFill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 wrapText="1"/>
    </xf>
    <xf numFmtId="2" fontId="18" fillId="0" borderId="64" xfId="0" applyNumberFormat="1" applyFont="1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2" fontId="18" fillId="0" borderId="79" xfId="0" applyNumberFormat="1" applyFont="1" applyFill="1" applyBorder="1" applyAlignment="1">
      <alignment horizontal="center" vertical="center"/>
    </xf>
    <xf numFmtId="2" fontId="18" fillId="0" borderId="68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174" fontId="18" fillId="0" borderId="64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" fontId="8" fillId="43" borderId="19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28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90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70" xfId="0" applyNumberFormat="1" applyFont="1" applyFill="1" applyBorder="1" applyAlignment="1">
      <alignment horizontal="center" vertical="center"/>
    </xf>
    <xf numFmtId="174" fontId="24" fillId="0" borderId="36" xfId="50" applyNumberFormat="1" applyFont="1" applyBorder="1">
      <alignment/>
      <protection/>
    </xf>
    <xf numFmtId="174" fontId="67" fillId="0" borderId="35" xfId="50" applyNumberFormat="1" applyFont="1" applyBorder="1">
      <alignment/>
      <protection/>
    </xf>
    <xf numFmtId="174" fontId="67" fillId="0" borderId="0" xfId="50" applyNumberFormat="1" applyFont="1">
      <alignment/>
      <protection/>
    </xf>
    <xf numFmtId="174" fontId="67" fillId="0" borderId="34" xfId="50" applyNumberFormat="1" applyFont="1" applyBorder="1">
      <alignment/>
      <protection/>
    </xf>
    <xf numFmtId="174" fontId="18" fillId="0" borderId="16" xfId="0" applyNumberFormat="1" applyFont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67" fillId="0" borderId="20" xfId="0" applyNumberFormat="1" applyFon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175" fontId="0" fillId="39" borderId="55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/>
    </xf>
    <xf numFmtId="175" fontId="0" fillId="0" borderId="6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89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39" borderId="58" xfId="0" applyNumberFormat="1" applyFill="1" applyBorder="1" applyAlignment="1">
      <alignment horizontal="center" vertical="center"/>
    </xf>
    <xf numFmtId="4" fontId="0" fillId="39" borderId="101" xfId="0" applyNumberFormat="1" applyFill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176" fontId="23" fillId="0" borderId="102" xfId="0" applyNumberFormat="1" applyFont="1" applyBorder="1" applyAlignment="1">
      <alignment horizontal="center" vertical="center"/>
    </xf>
    <xf numFmtId="176" fontId="23" fillId="0" borderId="31" xfId="0" applyNumberFormat="1" applyFont="1" applyBorder="1" applyAlignment="1">
      <alignment horizontal="center" vertical="center"/>
    </xf>
    <xf numFmtId="176" fontId="23" fillId="0" borderId="31" xfId="0" applyNumberFormat="1" applyFont="1" applyFill="1" applyBorder="1" applyAlignment="1">
      <alignment horizontal="center" vertical="center"/>
    </xf>
    <xf numFmtId="176" fontId="23" fillId="39" borderId="57" xfId="0" applyNumberFormat="1" applyFont="1" applyFill="1" applyBorder="1" applyAlignment="1">
      <alignment horizontal="center" vertical="center"/>
    </xf>
    <xf numFmtId="175" fontId="0" fillId="0" borderId="58" xfId="0" applyNumberFormat="1" applyBorder="1" applyAlignment="1">
      <alignment horizontal="center" vertical="center"/>
    </xf>
    <xf numFmtId="175" fontId="0" fillId="0" borderId="89" xfId="0" applyNumberFormat="1" applyBorder="1" applyAlignment="1">
      <alignment horizontal="center" vertical="center"/>
    </xf>
    <xf numFmtId="175" fontId="0" fillId="0" borderId="38" xfId="0" applyNumberForma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175" fontId="0" fillId="0" borderId="89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4" fontId="0" fillId="0" borderId="58" xfId="0" applyNumberFormat="1" applyFill="1" applyBorder="1" applyAlignment="1">
      <alignment horizontal="center" vertical="center"/>
    </xf>
    <xf numFmtId="174" fontId="0" fillId="0" borderId="68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48" xfId="0" applyNumberFormat="1" applyFill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175" fontId="0" fillId="0" borderId="56" xfId="0" applyNumberForma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53" xfId="0" applyNumberFormat="1" applyFont="1" applyBorder="1" applyAlignment="1">
      <alignment horizontal="center" vertical="center"/>
    </xf>
    <xf numFmtId="4" fontId="23" fillId="0" borderId="56" xfId="0" applyNumberFormat="1" applyFont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/>
    </xf>
    <xf numFmtId="4" fontId="23" fillId="0" borderId="52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175" fontId="23" fillId="0" borderId="22" xfId="0" applyNumberFormat="1" applyFont="1" applyBorder="1" applyAlignment="1">
      <alignment horizontal="center" vertical="center"/>
    </xf>
    <xf numFmtId="175" fontId="23" fillId="0" borderId="56" xfId="0" applyNumberFormat="1" applyFont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/>
    </xf>
    <xf numFmtId="173" fontId="0" fillId="0" borderId="79" xfId="0" applyNumberFormat="1" applyFill="1" applyBorder="1" applyAlignment="1">
      <alignment horizontal="center" vertical="center"/>
    </xf>
    <xf numFmtId="172" fontId="0" fillId="0" borderId="73" xfId="0" applyNumberFormat="1" applyFont="1" applyFill="1" applyBorder="1" applyAlignment="1">
      <alignment horizontal="center" vertical="center"/>
    </xf>
    <xf numFmtId="175" fontId="0" fillId="0" borderId="71" xfId="0" applyNumberFormat="1" applyFont="1" applyFill="1" applyBorder="1" applyAlignment="1">
      <alignment horizontal="center" vertical="center"/>
    </xf>
    <xf numFmtId="172" fontId="0" fillId="0" borderId="103" xfId="0" applyNumberFormat="1" applyFont="1" applyFill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174" fontId="0" fillId="0" borderId="32" xfId="50" applyNumberFormat="1" applyFont="1" applyBorder="1">
      <alignment/>
      <protection/>
    </xf>
    <xf numFmtId="174" fontId="0" fillId="0" borderId="36" xfId="0" applyNumberFormat="1" applyFill="1" applyBorder="1" applyAlignment="1">
      <alignment horizontal="right" vertical="center"/>
    </xf>
    <xf numFmtId="174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9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right"/>
    </xf>
    <xf numFmtId="175" fontId="23" fillId="0" borderId="43" xfId="0" applyNumberFormat="1" applyFont="1" applyBorder="1" applyAlignment="1">
      <alignment horizontal="center" vertical="center"/>
    </xf>
    <xf numFmtId="175" fontId="0" fillId="0" borderId="83" xfId="0" applyNumberFormat="1" applyFill="1" applyBorder="1" applyAlignment="1">
      <alignment horizontal="center" vertical="center"/>
    </xf>
    <xf numFmtId="4" fontId="0" fillId="0" borderId="58" xfId="0" applyNumberFormat="1" applyFill="1" applyBorder="1" applyAlignment="1">
      <alignment horizontal="center" vertical="center"/>
    </xf>
    <xf numFmtId="4" fontId="0" fillId="0" borderId="79" xfId="0" applyNumberFormat="1" applyFill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175" fontId="0" fillId="0" borderId="104" xfId="0" applyNumberFormat="1" applyBorder="1" applyAlignment="1">
      <alignment horizontal="center" vertical="center"/>
    </xf>
    <xf numFmtId="175" fontId="0" fillId="0" borderId="102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39" borderId="57" xfId="0" applyNumberFormat="1" applyFill="1" applyBorder="1" applyAlignment="1">
      <alignment horizontal="center" vertical="center"/>
    </xf>
    <xf numFmtId="0" fontId="27" fillId="44" borderId="11" xfId="0" applyNumberFormat="1" applyFont="1" applyFill="1" applyBorder="1" applyAlignment="1">
      <alignment horizontal="left"/>
    </xf>
    <xf numFmtId="173" fontId="4" fillId="44" borderId="11" xfId="0" applyNumberFormat="1" applyFont="1" applyFill="1" applyBorder="1" applyAlignment="1">
      <alignment horizontal="center"/>
    </xf>
    <xf numFmtId="4" fontId="0" fillId="0" borderId="105" xfId="0" applyNumberFormat="1" applyFill="1" applyBorder="1" applyAlignment="1">
      <alignment horizontal="center" vertical="center"/>
    </xf>
    <xf numFmtId="175" fontId="0" fillId="0" borderId="51" xfId="0" applyNumberFormat="1" applyBorder="1" applyAlignment="1">
      <alignment horizontal="center" vertical="center"/>
    </xf>
    <xf numFmtId="175" fontId="0" fillId="0" borderId="41" xfId="0" applyNumberFormat="1" applyBorder="1" applyAlignment="1">
      <alignment horizontal="center" vertical="center"/>
    </xf>
    <xf numFmtId="175" fontId="0" fillId="39" borderId="58" xfId="0" applyNumberFormat="1" applyFill="1" applyBorder="1" applyAlignment="1">
      <alignment horizontal="center" vertical="center"/>
    </xf>
    <xf numFmtId="1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8" xfId="0" applyNumberFormat="1" applyFill="1" applyBorder="1" applyAlignment="1">
      <alignment horizontal="center" vertical="center"/>
    </xf>
    <xf numFmtId="175" fontId="23" fillId="0" borderId="30" xfId="0" applyNumberFormat="1" applyFont="1" applyBorder="1" applyAlignment="1">
      <alignment horizontal="center" vertical="center"/>
    </xf>
    <xf numFmtId="175" fontId="23" fillId="39" borderId="53" xfId="0" applyNumberFormat="1" applyFont="1" applyFill="1" applyBorder="1" applyAlignment="1">
      <alignment horizontal="center" vertical="center"/>
    </xf>
    <xf numFmtId="177" fontId="23" fillId="0" borderId="43" xfId="0" applyNumberFormat="1" applyFont="1" applyBorder="1" applyAlignment="1">
      <alignment horizontal="center" vertical="center"/>
    </xf>
    <xf numFmtId="176" fontId="0" fillId="0" borderId="83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vertical="center"/>
    </xf>
    <xf numFmtId="176" fontId="23" fillId="0" borderId="70" xfId="0" applyNumberFormat="1" applyFont="1" applyBorder="1" applyAlignment="1">
      <alignment horizontal="center" vertical="center"/>
    </xf>
    <xf numFmtId="175" fontId="23" fillId="0" borderId="34" xfId="0" applyNumberFormat="1" applyFont="1" applyBorder="1" applyAlignment="1">
      <alignment horizontal="center" vertical="center"/>
    </xf>
    <xf numFmtId="175" fontId="23" fillId="39" borderId="59" xfId="0" applyNumberFormat="1" applyFont="1" applyFill="1" applyBorder="1" applyAlignment="1">
      <alignment horizontal="center" vertical="center"/>
    </xf>
    <xf numFmtId="175" fontId="23" fillId="0" borderId="13" xfId="0" applyNumberFormat="1" applyFont="1" applyBorder="1" applyAlignment="1">
      <alignment horizontal="center" vertical="center"/>
    </xf>
    <xf numFmtId="178" fontId="0" fillId="0" borderId="43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3" fontId="6" fillId="44" borderId="16" xfId="0" applyNumberFormat="1" applyFont="1" applyFill="1" applyBorder="1" applyAlignment="1" applyProtection="1">
      <alignment horizontal="center" vertical="center" wrapText="1"/>
      <protection locked="0"/>
    </xf>
    <xf numFmtId="173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68" fillId="44" borderId="16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64" xfId="0" applyNumberFormat="1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4" fontId="69" fillId="0" borderId="36" xfId="0" applyNumberFormat="1" applyFont="1" applyFill="1" applyBorder="1" applyAlignment="1">
      <alignment horizontal="center" vertical="center"/>
    </xf>
    <xf numFmtId="172" fontId="0" fillId="0" borderId="106" xfId="0" applyNumberFormat="1" applyFill="1" applyBorder="1" applyAlignment="1">
      <alignment horizontal="center" vertical="center"/>
    </xf>
    <xf numFmtId="172" fontId="0" fillId="0" borderId="98" xfId="0" applyNumberFormat="1" applyFill="1" applyBorder="1" applyAlignment="1">
      <alignment horizontal="center" vertical="center"/>
    </xf>
    <xf numFmtId="172" fontId="0" fillId="0" borderId="107" xfId="0" applyNumberFormat="1" applyFill="1" applyBorder="1" applyAlignment="1">
      <alignment horizontal="center" vertical="center"/>
    </xf>
    <xf numFmtId="172" fontId="0" fillId="0" borderId="108" xfId="0" applyNumberFormat="1" applyFill="1" applyBorder="1" applyAlignment="1">
      <alignment horizontal="center" vertical="center"/>
    </xf>
    <xf numFmtId="172" fontId="0" fillId="0" borderId="109" xfId="0" applyNumberFormat="1" applyFill="1" applyBorder="1" applyAlignment="1">
      <alignment horizontal="center" vertical="center"/>
    </xf>
    <xf numFmtId="2" fontId="0" fillId="0" borderId="98" xfId="0" applyNumberForma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/>
    </xf>
    <xf numFmtId="177" fontId="23" fillId="0" borderId="34" xfId="0" applyNumberFormat="1" applyFont="1" applyBorder="1" applyAlignment="1">
      <alignment horizontal="center" vertical="center"/>
    </xf>
    <xf numFmtId="177" fontId="23" fillId="0" borderId="34" xfId="0" applyNumberFormat="1" applyFont="1" applyFill="1" applyBorder="1" applyAlignment="1">
      <alignment horizontal="center" vertical="center"/>
    </xf>
    <xf numFmtId="0" fontId="4" fillId="44" borderId="84" xfId="0" applyFont="1" applyFill="1" applyBorder="1" applyAlignment="1">
      <alignment horizontal="center"/>
    </xf>
    <xf numFmtId="174" fontId="4" fillId="44" borderId="11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5518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4.421875" style="117" customWidth="1"/>
    <col min="2" max="2" width="5.7109375" style="1" customWidth="1"/>
    <col min="3" max="3" width="4.8515625" style="2" hidden="1" customWidth="1"/>
    <col min="4" max="4" width="44.7109375" style="96" customWidth="1"/>
    <col min="5" max="5" width="12.57421875" style="54" customWidth="1"/>
    <col min="6" max="6" width="10.8515625" style="54" customWidth="1"/>
    <col min="7" max="7" width="11.00390625" style="54" customWidth="1"/>
    <col min="8" max="8" width="11.00390625" style="115" customWidth="1"/>
    <col min="9" max="9" width="11.00390625" style="54" customWidth="1"/>
    <col min="10" max="10" width="10.8515625" style="54" customWidth="1"/>
    <col min="11" max="11" width="14.421875" style="116" customWidth="1"/>
    <col min="12" max="13" width="9.57421875" style="54" customWidth="1"/>
    <col min="14" max="14" width="9.00390625" style="54" customWidth="1"/>
    <col min="15" max="15" width="9.421875" style="116" customWidth="1"/>
    <col min="16" max="16" width="11.140625" style="54" customWidth="1"/>
    <col min="17" max="17" width="10.140625" style="53" hidden="1" customWidth="1"/>
    <col min="18" max="18" width="10.8515625" style="53" hidden="1" customWidth="1"/>
    <col min="19" max="19" width="10.140625" style="53" hidden="1" customWidth="1"/>
    <col min="20" max="20" width="10.140625" style="53" customWidth="1"/>
    <col min="21" max="22" width="11.00390625" style="53" customWidth="1"/>
    <col min="23" max="23" width="10.28125" style="53" hidden="1" customWidth="1"/>
    <col min="24" max="25" width="9.8515625" style="322" hidden="1" customWidth="1"/>
    <col min="26" max="28" width="9.57421875" style="54" hidden="1" customWidth="1"/>
    <col min="29" max="29" width="9.00390625" style="54" customWidth="1"/>
    <col min="30" max="30" width="9.57421875" style="11" customWidth="1"/>
    <col min="31" max="31" width="10.28125" style="11" customWidth="1"/>
    <col min="32" max="32" width="9.7109375" style="54" hidden="1" customWidth="1"/>
    <col min="33" max="33" width="9.8515625" style="54" hidden="1" customWidth="1"/>
    <col min="34" max="34" width="9.00390625" style="54" customWidth="1"/>
    <col min="35" max="35" width="10.00390625" style="54" customWidth="1"/>
    <col min="36" max="36" width="10.00390625" style="445" customWidth="1"/>
    <col min="37" max="37" width="10.421875" style="54" hidden="1" customWidth="1"/>
    <col min="38" max="38" width="11.00390625" style="11" hidden="1" customWidth="1"/>
    <col min="39" max="39" width="10.00390625" style="54" hidden="1" customWidth="1"/>
    <col min="40" max="40" width="10.140625" style="445" hidden="1" customWidth="1"/>
    <col min="41" max="41" width="8.7109375" style="445" hidden="1" customWidth="1"/>
    <col min="42" max="42" width="9.28125" style="452" customWidth="1"/>
    <col min="43" max="43" width="9.140625" style="452" customWidth="1"/>
    <col min="44" max="44" width="10.140625" style="54" hidden="1" customWidth="1"/>
    <col min="45" max="45" width="9.57421875" style="54" hidden="1" customWidth="1"/>
    <col min="46" max="46" width="9.57421875" style="54" customWidth="1"/>
    <col min="47" max="47" width="13.00390625" style="257" customWidth="1"/>
    <col min="48" max="48" width="10.57421875" style="257" customWidth="1"/>
    <col min="49" max="49" width="11.421875" style="257" customWidth="1"/>
    <col min="50" max="50" width="11.7109375" style="54" customWidth="1"/>
    <col min="51" max="51" width="10.57421875" style="54" customWidth="1"/>
    <col min="52" max="52" width="11.8515625" style="54" customWidth="1"/>
    <col min="53" max="53" width="14.7109375" style="257" customWidth="1"/>
    <col min="54" max="54" width="10.00390625" style="54" customWidth="1"/>
    <col min="55" max="55" width="9.140625" style="54" customWidth="1"/>
    <col min="56" max="56" width="11.140625" style="54" customWidth="1"/>
    <col min="57" max="57" width="10.140625" style="54" customWidth="1"/>
    <col min="58" max="58" width="9.00390625" style="54" hidden="1" customWidth="1"/>
    <col min="59" max="59" width="9.57421875" style="0" customWidth="1"/>
    <col min="60" max="60" width="8.57421875" style="0" hidden="1" customWidth="1"/>
    <col min="61" max="61" width="9.28125" style="11" hidden="1" customWidth="1"/>
    <col min="62" max="62" width="8.7109375" style="0" hidden="1" customWidth="1"/>
    <col min="63" max="63" width="8.8515625" style="0" hidden="1" customWidth="1"/>
    <col min="64" max="64" width="9.7109375" style="54" hidden="1" customWidth="1"/>
    <col min="65" max="65" width="1.28515625" style="0" customWidth="1"/>
    <col min="66" max="66" width="0.71875" style="0" customWidth="1"/>
    <col min="67" max="67" width="10.28125" style="0" customWidth="1"/>
    <col min="68" max="68" width="8.140625" style="0" customWidth="1"/>
    <col min="69" max="69" width="8.7109375" style="0" customWidth="1"/>
  </cols>
  <sheetData>
    <row r="1" spans="1:64" ht="16.5" customHeight="1" thickBot="1">
      <c r="A1" s="1"/>
      <c r="D1" s="3"/>
      <c r="E1" s="4"/>
      <c r="F1" s="4"/>
      <c r="G1" s="4"/>
      <c r="H1" s="680"/>
      <c r="I1" s="4"/>
      <c r="J1" s="4"/>
      <c r="K1" s="6"/>
      <c r="L1" s="4"/>
      <c r="M1" s="4"/>
      <c r="N1" s="386" t="s">
        <v>163</v>
      </c>
      <c r="O1" s="7"/>
      <c r="P1" s="4"/>
      <c r="Q1" s="8"/>
      <c r="R1" s="8"/>
      <c r="S1" s="8"/>
      <c r="T1" s="8"/>
      <c r="U1" s="8"/>
      <c r="V1" s="628"/>
      <c r="W1" s="322"/>
      <c r="Z1" s="322"/>
      <c r="AA1" s="4"/>
      <c r="AB1" s="4"/>
      <c r="AC1" s="4"/>
      <c r="AD1" s="9"/>
      <c r="AE1" s="9"/>
      <c r="AF1" s="4"/>
      <c r="AG1" s="4"/>
      <c r="AH1" s="4"/>
      <c r="AI1" s="4"/>
      <c r="AJ1" s="431"/>
      <c r="AK1" s="4"/>
      <c r="AL1" s="9"/>
      <c r="AM1" s="4"/>
      <c r="AN1" s="431"/>
      <c r="AO1" s="431"/>
      <c r="AP1" s="446"/>
      <c r="AQ1" s="446"/>
      <c r="AR1" s="386"/>
      <c r="AS1" s="4"/>
      <c r="AT1" s="4"/>
      <c r="AU1" s="258"/>
      <c r="AV1" s="258"/>
      <c r="AW1" s="258"/>
      <c r="AX1" s="4"/>
      <c r="AY1" s="4"/>
      <c r="AZ1" s="4"/>
      <c r="BA1" s="255"/>
      <c r="BB1" s="10"/>
      <c r="BC1" s="10"/>
      <c r="BD1" s="4"/>
      <c r="BE1" s="4"/>
      <c r="BF1" s="4"/>
      <c r="BI1" s="314"/>
      <c r="BL1" s="10"/>
    </row>
    <row r="2" spans="1:67" ht="16.5" thickBot="1">
      <c r="A2" s="1"/>
      <c r="D2" s="232" t="s">
        <v>116</v>
      </c>
      <c r="E2" s="16" t="s">
        <v>224</v>
      </c>
      <c r="F2" s="16"/>
      <c r="G2" s="16"/>
      <c r="H2" s="14"/>
      <c r="I2" s="14"/>
      <c r="J2" s="14"/>
      <c r="K2" s="14"/>
      <c r="L2" s="12"/>
      <c r="M2" s="12"/>
      <c r="N2" s="12"/>
      <c r="O2" s="267"/>
      <c r="P2" s="639" t="s">
        <v>0</v>
      </c>
      <c r="Q2" s="640"/>
      <c r="R2" s="640"/>
      <c r="S2" s="647"/>
      <c r="T2" s="640"/>
      <c r="U2" s="647"/>
      <c r="V2" s="675"/>
      <c r="W2" s="121"/>
      <c r="X2" s="318"/>
      <c r="Y2" s="318"/>
      <c r="Z2" s="12"/>
      <c r="AA2" s="12"/>
      <c r="AB2" s="12"/>
      <c r="AC2" s="121"/>
      <c r="AD2" s="471" t="s">
        <v>98</v>
      </c>
      <c r="AE2" s="679"/>
      <c r="AF2" s="13"/>
      <c r="AG2" s="13"/>
      <c r="AH2" s="675"/>
      <c r="AI2" s="675"/>
      <c r="AJ2" s="121"/>
      <c r="AK2" s="121"/>
      <c r="AL2" s="15"/>
      <c r="AM2" s="14"/>
      <c r="AN2" s="432"/>
      <c r="AO2" s="432"/>
      <c r="AP2" s="13"/>
      <c r="AQ2" s="675"/>
      <c r="AR2" s="121"/>
      <c r="AS2" s="121"/>
      <c r="AT2" s="678"/>
      <c r="AU2" s="16" t="s">
        <v>223</v>
      </c>
      <c r="AV2" s="16"/>
      <c r="AW2" s="16"/>
      <c r="AX2" s="14"/>
      <c r="AY2" s="14"/>
      <c r="AZ2" s="14"/>
      <c r="BA2" s="14"/>
      <c r="BB2" s="17"/>
      <c r="BC2" s="17"/>
      <c r="BD2" s="17"/>
      <c r="BE2" s="221" t="s">
        <v>122</v>
      </c>
      <c r="BF2" s="220"/>
      <c r="BG2" s="683" t="s">
        <v>1</v>
      </c>
      <c r="BH2" s="684"/>
      <c r="BI2" s="470" t="s">
        <v>171</v>
      </c>
      <c r="BJ2" s="18"/>
      <c r="BK2" s="18"/>
      <c r="BL2" s="19"/>
      <c r="BO2" s="135" t="s">
        <v>110</v>
      </c>
    </row>
    <row r="3" spans="1:69" ht="93.75" customHeight="1" thickBot="1">
      <c r="A3" s="20" t="s">
        <v>114</v>
      </c>
      <c r="B3" s="201" t="s">
        <v>111</v>
      </c>
      <c r="C3" s="20" t="s">
        <v>2</v>
      </c>
      <c r="D3" s="21" t="s">
        <v>213</v>
      </c>
      <c r="E3" s="22" t="s">
        <v>214</v>
      </c>
      <c r="F3" s="291" t="s">
        <v>188</v>
      </c>
      <c r="G3" s="319" t="s">
        <v>192</v>
      </c>
      <c r="H3" s="291" t="s">
        <v>179</v>
      </c>
      <c r="I3" s="23" t="s">
        <v>123</v>
      </c>
      <c r="J3" s="472" t="s">
        <v>113</v>
      </c>
      <c r="K3" s="349" t="s">
        <v>173</v>
      </c>
      <c r="L3" s="355" t="s">
        <v>139</v>
      </c>
      <c r="M3" s="392" t="s">
        <v>165</v>
      </c>
      <c r="N3" s="356" t="s">
        <v>174</v>
      </c>
      <c r="O3" s="353" t="s">
        <v>3</v>
      </c>
      <c r="P3" s="24" t="s">
        <v>193</v>
      </c>
      <c r="Q3" s="25" t="s">
        <v>206</v>
      </c>
      <c r="R3" s="664" t="s">
        <v>207</v>
      </c>
      <c r="S3" s="25" t="s">
        <v>195</v>
      </c>
      <c r="T3" s="663" t="s">
        <v>215</v>
      </c>
      <c r="U3" s="663" t="s">
        <v>222</v>
      </c>
      <c r="V3" s="665" t="s">
        <v>216</v>
      </c>
      <c r="W3" s="291" t="s">
        <v>211</v>
      </c>
      <c r="X3" s="319" t="s">
        <v>210</v>
      </c>
      <c r="Y3" s="319" t="s">
        <v>208</v>
      </c>
      <c r="Z3" s="387" t="s">
        <v>209</v>
      </c>
      <c r="AA3" s="26" t="s">
        <v>118</v>
      </c>
      <c r="AB3" s="26" t="s">
        <v>141</v>
      </c>
      <c r="AC3" s="28" t="s">
        <v>119</v>
      </c>
      <c r="AD3" s="122" t="s">
        <v>189</v>
      </c>
      <c r="AE3" s="367" t="s">
        <v>196</v>
      </c>
      <c r="AF3" s="645"/>
      <c r="AG3" s="367"/>
      <c r="AH3" s="290" t="s">
        <v>190</v>
      </c>
      <c r="AI3" s="313" t="s">
        <v>167</v>
      </c>
      <c r="AJ3" s="549" t="s">
        <v>191</v>
      </c>
      <c r="AK3" s="626" t="s">
        <v>182</v>
      </c>
      <c r="AL3" s="627" t="s">
        <v>140</v>
      </c>
      <c r="AM3" s="204" t="s">
        <v>106</v>
      </c>
      <c r="AN3" s="648" t="s">
        <v>105</v>
      </c>
      <c r="AO3" s="205" t="s">
        <v>4</v>
      </c>
      <c r="AP3" s="453" t="s">
        <v>225</v>
      </c>
      <c r="AQ3" s="454" t="s">
        <v>180</v>
      </c>
      <c r="AR3" s="27" t="s">
        <v>212</v>
      </c>
      <c r="AS3" s="382" t="s">
        <v>169</v>
      </c>
      <c r="AT3" s="278" t="s">
        <v>161</v>
      </c>
      <c r="AU3" s="277" t="s">
        <v>138</v>
      </c>
      <c r="AV3" s="291" t="s">
        <v>188</v>
      </c>
      <c r="AW3" s="319" t="s">
        <v>192</v>
      </c>
      <c r="AX3" s="291" t="s">
        <v>142</v>
      </c>
      <c r="AY3" s="29" t="s">
        <v>112</v>
      </c>
      <c r="AZ3" s="473" t="s">
        <v>168</v>
      </c>
      <c r="BA3" s="349" t="s">
        <v>124</v>
      </c>
      <c r="BB3" s="364" t="s">
        <v>5</v>
      </c>
      <c r="BC3" s="366" t="s">
        <v>175</v>
      </c>
      <c r="BD3" s="218" t="s">
        <v>176</v>
      </c>
      <c r="BE3" s="226" t="s">
        <v>178</v>
      </c>
      <c r="BF3" s="206" t="s">
        <v>6</v>
      </c>
      <c r="BG3" s="309" t="s">
        <v>177</v>
      </c>
      <c r="BH3" s="206" t="s">
        <v>172</v>
      </c>
      <c r="BI3" s="476" t="s">
        <v>162</v>
      </c>
      <c r="BJ3" s="475" t="s">
        <v>194</v>
      </c>
      <c r="BK3" s="474" t="s">
        <v>181</v>
      </c>
      <c r="BL3" s="474" t="s">
        <v>7</v>
      </c>
      <c r="BO3" s="224" t="s">
        <v>107</v>
      </c>
      <c r="BP3" s="228" t="s">
        <v>109</v>
      </c>
      <c r="BQ3" s="225" t="s">
        <v>108</v>
      </c>
    </row>
    <row r="4" spans="1:64" ht="13.5" thickBot="1">
      <c r="A4" s="30" t="s">
        <v>8</v>
      </c>
      <c r="B4" s="30"/>
      <c r="C4" s="31" t="s">
        <v>8</v>
      </c>
      <c r="D4" s="32" t="s">
        <v>8</v>
      </c>
      <c r="E4" s="33" t="s">
        <v>9</v>
      </c>
      <c r="F4" s="33" t="s">
        <v>9</v>
      </c>
      <c r="G4" s="33" t="s">
        <v>9</v>
      </c>
      <c r="H4" s="36" t="s">
        <v>9</v>
      </c>
      <c r="I4" s="33" t="s">
        <v>10</v>
      </c>
      <c r="J4" s="348"/>
      <c r="K4" s="350" t="s">
        <v>11</v>
      </c>
      <c r="L4" s="357"/>
      <c r="M4" s="348" t="s">
        <v>12</v>
      </c>
      <c r="N4" s="383" t="s">
        <v>12</v>
      </c>
      <c r="O4" s="268" t="s">
        <v>13</v>
      </c>
      <c r="P4" s="381" t="s">
        <v>9</v>
      </c>
      <c r="Q4" s="307" t="s">
        <v>9</v>
      </c>
      <c r="R4" s="508" t="s">
        <v>9</v>
      </c>
      <c r="S4" s="307"/>
      <c r="T4" s="307"/>
      <c r="U4" s="307" t="s">
        <v>9</v>
      </c>
      <c r="V4" s="36" t="s">
        <v>9</v>
      </c>
      <c r="W4" s="36" t="s">
        <v>9</v>
      </c>
      <c r="X4" s="320" t="s">
        <v>9</v>
      </c>
      <c r="Y4" s="320"/>
      <c r="Z4" s="34" t="s">
        <v>9</v>
      </c>
      <c r="AA4" s="37" t="s">
        <v>12</v>
      </c>
      <c r="AB4" s="40" t="s">
        <v>12</v>
      </c>
      <c r="AC4" s="35" t="s">
        <v>13</v>
      </c>
      <c r="AD4" s="38" t="s">
        <v>10</v>
      </c>
      <c r="AE4" s="202" t="s">
        <v>10</v>
      </c>
      <c r="AF4" s="368" t="s">
        <v>10</v>
      </c>
      <c r="AG4" s="368" t="s">
        <v>10</v>
      </c>
      <c r="AH4" s="368" t="s">
        <v>10</v>
      </c>
      <c r="AI4" s="376" t="s">
        <v>115</v>
      </c>
      <c r="AJ4" s="541" t="s">
        <v>10</v>
      </c>
      <c r="AK4" s="552" t="s">
        <v>10</v>
      </c>
      <c r="AL4" s="537" t="s">
        <v>10</v>
      </c>
      <c r="AM4" s="34" t="s">
        <v>10</v>
      </c>
      <c r="AN4" s="433" t="s">
        <v>10</v>
      </c>
      <c r="AO4" s="434" t="s">
        <v>10</v>
      </c>
      <c r="AP4" s="39"/>
      <c r="AQ4" s="207"/>
      <c r="AR4" s="233" t="s">
        <v>12</v>
      </c>
      <c r="AS4" s="383" t="s">
        <v>12</v>
      </c>
      <c r="AT4" s="279" t="s">
        <v>12</v>
      </c>
      <c r="AU4" s="308" t="s">
        <v>9</v>
      </c>
      <c r="AV4" s="308"/>
      <c r="AW4" s="308"/>
      <c r="AX4" s="34" t="s">
        <v>9</v>
      </c>
      <c r="AY4" s="34" t="s">
        <v>10</v>
      </c>
      <c r="AZ4" s="37"/>
      <c r="BA4" s="363" t="s">
        <v>11</v>
      </c>
      <c r="BB4" s="39" t="s">
        <v>12</v>
      </c>
      <c r="BC4" s="207"/>
      <c r="BD4" s="37" t="s">
        <v>13</v>
      </c>
      <c r="BE4" s="39" t="s">
        <v>14</v>
      </c>
      <c r="BF4" s="207"/>
      <c r="BG4" s="39" t="s">
        <v>14</v>
      </c>
      <c r="BH4" s="41"/>
      <c r="BI4" s="490"/>
      <c r="BJ4" s="42"/>
      <c r="BK4" s="37"/>
      <c r="BL4" s="207"/>
    </row>
    <row r="5" spans="1:69" ht="25.5">
      <c r="A5" s="43">
        <v>1</v>
      </c>
      <c r="B5" s="43">
        <v>3121</v>
      </c>
      <c r="C5" s="44">
        <v>1</v>
      </c>
      <c r="D5" s="45" t="s">
        <v>15</v>
      </c>
      <c r="E5" s="46">
        <v>22859</v>
      </c>
      <c r="F5" s="511">
        <v>0</v>
      </c>
      <c r="G5" s="288">
        <v>0</v>
      </c>
      <c r="H5" s="287">
        <v>828.92</v>
      </c>
      <c r="I5" s="421">
        <v>3524.1</v>
      </c>
      <c r="J5" s="421">
        <v>0</v>
      </c>
      <c r="K5" s="351">
        <v>27212.019999999997</v>
      </c>
      <c r="L5" s="358">
        <v>242.6</v>
      </c>
      <c r="M5" s="389"/>
      <c r="N5" s="105">
        <v>0</v>
      </c>
      <c r="O5" s="351">
        <v>51.94</v>
      </c>
      <c r="P5" s="276">
        <f>AU5-E5</f>
        <v>68.70000000000073</v>
      </c>
      <c r="Q5" s="270"/>
      <c r="R5" s="262"/>
      <c r="S5" s="575"/>
      <c r="T5" s="575"/>
      <c r="U5" s="575">
        <v>35.4</v>
      </c>
      <c r="V5" s="287"/>
      <c r="W5" s="481"/>
      <c r="X5" s="248"/>
      <c r="Y5" s="481"/>
      <c r="Z5" s="151"/>
      <c r="AA5" s="151"/>
      <c r="AB5" s="185"/>
      <c r="AC5" s="153"/>
      <c r="AD5" s="507"/>
      <c r="AE5" s="506"/>
      <c r="AF5" s="369"/>
      <c r="AG5" s="369"/>
      <c r="AH5" s="550"/>
      <c r="AI5" s="155"/>
      <c r="AJ5" s="542"/>
      <c r="AK5" s="553"/>
      <c r="AL5" s="227"/>
      <c r="AM5" s="150"/>
      <c r="AN5" s="175"/>
      <c r="AO5" s="175"/>
      <c r="AP5" s="419"/>
      <c r="AQ5" s="455"/>
      <c r="AR5" s="243"/>
      <c r="AS5" s="151"/>
      <c r="AT5" s="669"/>
      <c r="AU5" s="259">
        <v>22927.7</v>
      </c>
      <c r="AV5" s="421">
        <f>F5+W5</f>
        <v>0</v>
      </c>
      <c r="AW5" s="421">
        <f>G5+V5</f>
        <v>0</v>
      </c>
      <c r="AX5" s="184">
        <f>SUM(H5,Q5:Z5)-V5-W5</f>
        <v>864.3199999999999</v>
      </c>
      <c r="AY5" s="47">
        <f aca="true" t="shared" si="0" ref="AY5:AY36">SUM(I5,AD5:AI5,AM5:AO5)</f>
        <v>3524.1</v>
      </c>
      <c r="AZ5" s="47">
        <f aca="true" t="shared" si="1" ref="AZ5:AZ36">J5+AK5+AL5</f>
        <v>0</v>
      </c>
      <c r="BA5" s="606">
        <f>AU5+AX5+AY5</f>
        <v>27316.12</v>
      </c>
      <c r="BB5" s="48">
        <f aca="true" t="shared" si="2" ref="BB5:BB36">SUM(AS5,N5,AR5)</f>
        <v>0</v>
      </c>
      <c r="BC5" s="49">
        <f aca="true" t="shared" si="3" ref="BC5:BC36">L5+AQ5+AP5</f>
        <v>242.6</v>
      </c>
      <c r="BD5" s="378">
        <v>52.1</v>
      </c>
      <c r="BE5" s="48">
        <v>2</v>
      </c>
      <c r="BF5" s="49"/>
      <c r="BG5" s="681"/>
      <c r="BH5" s="49"/>
      <c r="BI5" s="213"/>
      <c r="BJ5" s="48"/>
      <c r="BK5" s="151"/>
      <c r="BL5" s="49"/>
      <c r="BO5" s="142">
        <f aca="true" t="shared" si="4" ref="BO5:BO36">SUM(AD5:AI5,AL5:AO5)</f>
        <v>0</v>
      </c>
      <c r="BP5" s="143">
        <f aca="true" t="shared" si="5" ref="BP5:BP35">AP5+AQ5</f>
        <v>0</v>
      </c>
      <c r="BQ5" s="144">
        <f>AR5+AS5</f>
        <v>0</v>
      </c>
    </row>
    <row r="6" spans="1:69" ht="27" customHeight="1">
      <c r="A6" s="55">
        <v>2</v>
      </c>
      <c r="B6" s="55">
        <v>3121</v>
      </c>
      <c r="C6" s="56">
        <v>1</v>
      </c>
      <c r="D6" s="57" t="s">
        <v>16</v>
      </c>
      <c r="E6" s="58">
        <v>25856.9</v>
      </c>
      <c r="F6" s="511">
        <v>0</v>
      </c>
      <c r="G6" s="288">
        <v>0</v>
      </c>
      <c r="H6" s="287">
        <v>1178.92</v>
      </c>
      <c r="I6" s="421">
        <f>4990.1+6</f>
        <v>4996.1</v>
      </c>
      <c r="J6" s="421">
        <v>0</v>
      </c>
      <c r="K6" s="351">
        <v>32025.92</v>
      </c>
      <c r="L6" s="358">
        <v>139.6</v>
      </c>
      <c r="M6" s="389"/>
      <c r="N6" s="262">
        <v>0</v>
      </c>
      <c r="O6" s="351">
        <v>66.04</v>
      </c>
      <c r="P6" s="276">
        <f aca="true" t="shared" si="6" ref="P6:P69">AU6-E6</f>
        <v>72.5</v>
      </c>
      <c r="Q6" s="270"/>
      <c r="R6" s="262"/>
      <c r="S6" s="575"/>
      <c r="T6" s="575"/>
      <c r="U6" s="575">
        <v>92.3</v>
      </c>
      <c r="V6" s="287"/>
      <c r="W6" s="481"/>
      <c r="X6" s="248"/>
      <c r="Y6" s="481"/>
      <c r="Z6" s="151"/>
      <c r="AA6" s="151"/>
      <c r="AB6" s="185"/>
      <c r="AC6" s="153"/>
      <c r="AD6" s="64"/>
      <c r="AE6" s="156"/>
      <c r="AF6" s="369"/>
      <c r="AG6" s="369"/>
      <c r="AH6" s="156"/>
      <c r="AI6" s="155"/>
      <c r="AJ6" s="542"/>
      <c r="AK6" s="553"/>
      <c r="AL6" s="227"/>
      <c r="AM6" s="150"/>
      <c r="AN6" s="175"/>
      <c r="AO6" s="175"/>
      <c r="AP6" s="419"/>
      <c r="AQ6" s="455"/>
      <c r="AR6" s="243"/>
      <c r="AS6" s="151"/>
      <c r="AT6" s="670"/>
      <c r="AU6" s="259">
        <v>25929.4</v>
      </c>
      <c r="AV6" s="421">
        <f aca="true" t="shared" si="7" ref="AV6:AV69">F6+W6</f>
        <v>0</v>
      </c>
      <c r="AW6" s="421">
        <f aca="true" t="shared" si="8" ref="AW6:AW69">G6+V6</f>
        <v>0</v>
      </c>
      <c r="AX6" s="184">
        <f aca="true" t="shared" si="9" ref="AX6:AX69">SUM(H6,Q6:Z6)-V6-W6</f>
        <v>1271.22</v>
      </c>
      <c r="AY6" s="47">
        <f t="shared" si="0"/>
        <v>4996.1</v>
      </c>
      <c r="AZ6" s="47">
        <f t="shared" si="1"/>
        <v>0</v>
      </c>
      <c r="BA6" s="606">
        <f aca="true" t="shared" si="10" ref="BA6:BA69">AU6+AX6+AY6</f>
        <v>32196.72</v>
      </c>
      <c r="BB6" s="48">
        <f t="shared" si="2"/>
        <v>0</v>
      </c>
      <c r="BC6" s="49">
        <f t="shared" si="3"/>
        <v>139.6</v>
      </c>
      <c r="BD6" s="378">
        <v>65.45</v>
      </c>
      <c r="BE6" s="48">
        <v>3</v>
      </c>
      <c r="BF6" s="49"/>
      <c r="BG6" s="358"/>
      <c r="BH6" s="49"/>
      <c r="BI6" s="209"/>
      <c r="BJ6" s="60"/>
      <c r="BK6" s="151"/>
      <c r="BL6" s="49"/>
      <c r="BO6" s="140">
        <f t="shared" si="4"/>
        <v>0</v>
      </c>
      <c r="BP6" s="137">
        <f t="shared" si="5"/>
        <v>0</v>
      </c>
      <c r="BQ6" s="145">
        <f aca="true" t="shared" si="11" ref="BQ6:BQ64">AR6+AS6</f>
        <v>0</v>
      </c>
    </row>
    <row r="7" spans="1:69" ht="15" customHeight="1">
      <c r="A7" s="55">
        <v>3</v>
      </c>
      <c r="B7" s="55">
        <v>3121</v>
      </c>
      <c r="C7" s="56">
        <v>1</v>
      </c>
      <c r="D7" s="57" t="s">
        <v>17</v>
      </c>
      <c r="E7" s="58">
        <v>10252.8</v>
      </c>
      <c r="F7" s="151">
        <v>0</v>
      </c>
      <c r="G7" s="262">
        <v>0</v>
      </c>
      <c r="H7" s="262">
        <v>438.86</v>
      </c>
      <c r="I7" s="421">
        <v>1407.7</v>
      </c>
      <c r="J7" s="421">
        <v>0</v>
      </c>
      <c r="K7" s="351">
        <v>12099.36</v>
      </c>
      <c r="L7" s="358">
        <v>93</v>
      </c>
      <c r="M7" s="389"/>
      <c r="N7" s="262">
        <v>0</v>
      </c>
      <c r="O7" s="351">
        <v>25.71</v>
      </c>
      <c r="P7" s="276">
        <f t="shared" si="6"/>
        <v>45.70000000000073</v>
      </c>
      <c r="Q7" s="150"/>
      <c r="R7" s="262"/>
      <c r="S7" s="575"/>
      <c r="T7" s="575"/>
      <c r="U7" s="575">
        <v>-13.2</v>
      </c>
      <c r="V7" s="262"/>
      <c r="W7" s="151"/>
      <c r="X7" s="248"/>
      <c r="Y7" s="151"/>
      <c r="Z7" s="151"/>
      <c r="AA7" s="151"/>
      <c r="AB7" s="185"/>
      <c r="AC7" s="153"/>
      <c r="AD7" s="64"/>
      <c r="AE7" s="156"/>
      <c r="AF7" s="369"/>
      <c r="AG7" s="369"/>
      <c r="AH7" s="156"/>
      <c r="AI7" s="155"/>
      <c r="AJ7" s="542"/>
      <c r="AK7" s="553"/>
      <c r="AL7" s="227"/>
      <c r="AM7" s="150"/>
      <c r="AN7" s="175"/>
      <c r="AO7" s="175"/>
      <c r="AP7" s="419"/>
      <c r="AQ7" s="455"/>
      <c r="AR7" s="243"/>
      <c r="AS7" s="151"/>
      <c r="AT7" s="670"/>
      <c r="AU7" s="259">
        <v>10298.5</v>
      </c>
      <c r="AV7" s="421">
        <f t="shared" si="7"/>
        <v>0</v>
      </c>
      <c r="AW7" s="421">
        <f t="shared" si="8"/>
        <v>0</v>
      </c>
      <c r="AX7" s="184">
        <f t="shared" si="9"/>
        <v>425.66</v>
      </c>
      <c r="AY7" s="47">
        <f t="shared" si="0"/>
        <v>1407.7</v>
      </c>
      <c r="AZ7" s="47">
        <f t="shared" si="1"/>
        <v>0</v>
      </c>
      <c r="BA7" s="606">
        <f t="shared" si="10"/>
        <v>12131.86</v>
      </c>
      <c r="BB7" s="48">
        <f t="shared" si="2"/>
        <v>0</v>
      </c>
      <c r="BC7" s="49">
        <f t="shared" si="3"/>
        <v>93</v>
      </c>
      <c r="BD7" s="378">
        <v>25.79</v>
      </c>
      <c r="BE7" s="48">
        <v>3</v>
      </c>
      <c r="BF7" s="49"/>
      <c r="BG7" s="61"/>
      <c r="BH7" s="63"/>
      <c r="BI7" s="210"/>
      <c r="BJ7" s="60"/>
      <c r="BK7" s="151"/>
      <c r="BL7" s="49"/>
      <c r="BO7" s="140">
        <f t="shared" si="4"/>
        <v>0</v>
      </c>
      <c r="BP7" s="137">
        <f t="shared" si="5"/>
        <v>0</v>
      </c>
      <c r="BQ7" s="145">
        <f t="shared" si="11"/>
        <v>0</v>
      </c>
    </row>
    <row r="8" spans="1:69" ht="40.5" customHeight="1">
      <c r="A8" s="55">
        <v>6</v>
      </c>
      <c r="B8" s="55">
        <v>3122</v>
      </c>
      <c r="C8" s="56">
        <v>1</v>
      </c>
      <c r="D8" s="57" t="s">
        <v>146</v>
      </c>
      <c r="E8" s="58">
        <v>18713.4</v>
      </c>
      <c r="F8" s="511">
        <v>0</v>
      </c>
      <c r="G8" s="288">
        <v>0</v>
      </c>
      <c r="H8" s="287">
        <v>742.96</v>
      </c>
      <c r="I8" s="421">
        <f>3199.4+3</f>
        <v>3202.4</v>
      </c>
      <c r="J8" s="421">
        <v>0</v>
      </c>
      <c r="K8" s="351">
        <v>22655.760000000002</v>
      </c>
      <c r="L8" s="358">
        <v>28.8</v>
      </c>
      <c r="M8" s="389"/>
      <c r="N8" s="262">
        <v>0</v>
      </c>
      <c r="O8" s="351">
        <v>44.78</v>
      </c>
      <c r="P8" s="276">
        <f t="shared" si="6"/>
        <v>161.59999999999854</v>
      </c>
      <c r="Q8" s="270"/>
      <c r="R8" s="262"/>
      <c r="S8" s="575"/>
      <c r="T8" s="575"/>
      <c r="U8" s="575">
        <v>-41.1</v>
      </c>
      <c r="V8" s="287"/>
      <c r="W8" s="481"/>
      <c r="X8" s="248"/>
      <c r="Y8" s="481"/>
      <c r="Z8" s="151"/>
      <c r="AA8" s="151"/>
      <c r="AB8" s="185"/>
      <c r="AC8" s="153"/>
      <c r="AD8" s="64">
        <v>60.8</v>
      </c>
      <c r="AE8" s="391"/>
      <c r="AF8" s="170"/>
      <c r="AG8" s="170"/>
      <c r="AH8" s="551"/>
      <c r="AI8" s="155"/>
      <c r="AJ8" s="542"/>
      <c r="AK8" s="553"/>
      <c r="AL8" s="227"/>
      <c r="AM8" s="150"/>
      <c r="AN8" s="175"/>
      <c r="AO8" s="175"/>
      <c r="AP8" s="419"/>
      <c r="AQ8" s="455"/>
      <c r="AR8" s="243"/>
      <c r="AS8" s="151"/>
      <c r="AT8" s="670"/>
      <c r="AU8" s="259">
        <v>18875</v>
      </c>
      <c r="AV8" s="421">
        <f t="shared" si="7"/>
        <v>0</v>
      </c>
      <c r="AW8" s="421">
        <f t="shared" si="8"/>
        <v>0</v>
      </c>
      <c r="AX8" s="184">
        <f t="shared" si="9"/>
        <v>701.86</v>
      </c>
      <c r="AY8" s="47">
        <f t="shared" si="0"/>
        <v>3263.2000000000003</v>
      </c>
      <c r="AZ8" s="47">
        <f t="shared" si="1"/>
        <v>0</v>
      </c>
      <c r="BA8" s="606">
        <f t="shared" si="10"/>
        <v>22840.06</v>
      </c>
      <c r="BB8" s="48">
        <f t="shared" si="2"/>
        <v>0</v>
      </c>
      <c r="BC8" s="49">
        <f t="shared" si="3"/>
        <v>28.8</v>
      </c>
      <c r="BD8" s="378">
        <v>44.92</v>
      </c>
      <c r="BE8" s="48">
        <v>3</v>
      </c>
      <c r="BF8" s="49"/>
      <c r="BG8" s="61"/>
      <c r="BH8" s="63"/>
      <c r="BI8" s="210"/>
      <c r="BJ8" s="60"/>
      <c r="BK8" s="151"/>
      <c r="BL8" s="49"/>
      <c r="BO8" s="140">
        <f t="shared" si="4"/>
        <v>60.8</v>
      </c>
      <c r="BP8" s="137">
        <f t="shared" si="5"/>
        <v>0</v>
      </c>
      <c r="BQ8" s="145">
        <f t="shared" si="11"/>
        <v>0</v>
      </c>
    </row>
    <row r="9" spans="1:69" ht="25.5">
      <c r="A9" s="55">
        <v>12</v>
      </c>
      <c r="B9" s="55">
        <v>3122</v>
      </c>
      <c r="C9" s="56">
        <v>1</v>
      </c>
      <c r="D9" s="57" t="s">
        <v>18</v>
      </c>
      <c r="E9" s="58">
        <v>9515.1</v>
      </c>
      <c r="F9" s="511">
        <v>0</v>
      </c>
      <c r="G9" s="288">
        <v>0</v>
      </c>
      <c r="H9" s="287">
        <v>213.08</v>
      </c>
      <c r="I9" s="421">
        <f>1572.8+5</f>
        <v>1577.8</v>
      </c>
      <c r="J9" s="421">
        <v>0</v>
      </c>
      <c r="K9" s="351">
        <v>11300.98</v>
      </c>
      <c r="L9" s="358">
        <v>73.2</v>
      </c>
      <c r="M9" s="389"/>
      <c r="N9" s="262">
        <v>0</v>
      </c>
      <c r="O9" s="351">
        <v>25.22</v>
      </c>
      <c r="P9" s="276">
        <f t="shared" si="6"/>
        <v>135</v>
      </c>
      <c r="Q9" s="270"/>
      <c r="R9" s="262"/>
      <c r="S9" s="575"/>
      <c r="T9" s="575"/>
      <c r="U9" s="575">
        <v>70.9</v>
      </c>
      <c r="V9" s="287"/>
      <c r="W9" s="481"/>
      <c r="X9" s="248"/>
      <c r="Y9" s="481"/>
      <c r="Z9" s="151"/>
      <c r="AA9" s="151"/>
      <c r="AB9" s="185"/>
      <c r="AC9" s="153"/>
      <c r="AD9" s="64"/>
      <c r="AE9" s="156"/>
      <c r="AF9" s="369"/>
      <c r="AG9" s="369"/>
      <c r="AH9" s="156"/>
      <c r="AI9" s="155"/>
      <c r="AJ9" s="542"/>
      <c r="AK9" s="553"/>
      <c r="AL9" s="227"/>
      <c r="AM9" s="150"/>
      <c r="AN9" s="175"/>
      <c r="AO9" s="175"/>
      <c r="AP9" s="419"/>
      <c r="AQ9" s="369"/>
      <c r="AR9" s="243"/>
      <c r="AS9" s="151"/>
      <c r="AT9" s="670"/>
      <c r="AU9" s="259">
        <v>9650.1</v>
      </c>
      <c r="AV9" s="421">
        <f t="shared" si="7"/>
        <v>0</v>
      </c>
      <c r="AW9" s="421">
        <f t="shared" si="8"/>
        <v>0</v>
      </c>
      <c r="AX9" s="184">
        <f t="shared" si="9"/>
        <v>283.98</v>
      </c>
      <c r="AY9" s="47">
        <f t="shared" si="0"/>
        <v>1577.8</v>
      </c>
      <c r="AZ9" s="47">
        <f t="shared" si="1"/>
        <v>0</v>
      </c>
      <c r="BA9" s="606">
        <f t="shared" si="10"/>
        <v>11511.88</v>
      </c>
      <c r="BB9" s="48">
        <f t="shared" si="2"/>
        <v>0</v>
      </c>
      <c r="BC9" s="49">
        <f t="shared" si="3"/>
        <v>73.2</v>
      </c>
      <c r="BD9" s="378">
        <v>25.6</v>
      </c>
      <c r="BE9" s="48">
        <v>2</v>
      </c>
      <c r="BF9" s="49"/>
      <c r="BG9" s="61"/>
      <c r="BH9" s="63"/>
      <c r="BI9" s="623">
        <v>110</v>
      </c>
      <c r="BJ9" s="60"/>
      <c r="BK9" s="151"/>
      <c r="BL9" s="49"/>
      <c r="BO9" s="140">
        <f t="shared" si="4"/>
        <v>0</v>
      </c>
      <c r="BP9" s="137">
        <f t="shared" si="5"/>
        <v>0</v>
      </c>
      <c r="BQ9" s="145">
        <f t="shared" si="11"/>
        <v>0</v>
      </c>
    </row>
    <row r="10" spans="1:69" ht="25.5">
      <c r="A10" s="55">
        <v>10</v>
      </c>
      <c r="B10" s="55">
        <v>3122</v>
      </c>
      <c r="C10" s="56">
        <v>1</v>
      </c>
      <c r="D10" s="57" t="s">
        <v>19</v>
      </c>
      <c r="E10" s="58">
        <v>13190.1</v>
      </c>
      <c r="F10" s="511">
        <v>0</v>
      </c>
      <c r="G10" s="288">
        <v>0</v>
      </c>
      <c r="H10" s="287">
        <v>475.36</v>
      </c>
      <c r="I10" s="421">
        <v>2242.0000000000005</v>
      </c>
      <c r="J10" s="421">
        <v>0</v>
      </c>
      <c r="K10" s="351">
        <v>15907.460000000001</v>
      </c>
      <c r="L10" s="358">
        <v>195.3</v>
      </c>
      <c r="M10" s="389"/>
      <c r="N10" s="262">
        <v>0</v>
      </c>
      <c r="O10" s="351">
        <v>36.769999999999996</v>
      </c>
      <c r="P10" s="276">
        <f t="shared" si="6"/>
        <v>38.100000000000364</v>
      </c>
      <c r="Q10" s="270"/>
      <c r="R10" s="262"/>
      <c r="S10" s="575"/>
      <c r="T10" s="263">
        <v>78.298</v>
      </c>
      <c r="U10" s="575">
        <v>-45.3</v>
      </c>
      <c r="V10" s="287"/>
      <c r="W10" s="481"/>
      <c r="X10" s="248"/>
      <c r="Y10" s="481"/>
      <c r="Z10" s="151"/>
      <c r="AA10" s="151"/>
      <c r="AB10" s="185"/>
      <c r="AC10" s="153"/>
      <c r="AD10" s="64"/>
      <c r="AE10" s="156"/>
      <c r="AF10" s="369"/>
      <c r="AG10" s="369"/>
      <c r="AH10" s="156"/>
      <c r="AI10" s="155"/>
      <c r="AJ10" s="542"/>
      <c r="AK10" s="553"/>
      <c r="AL10" s="227"/>
      <c r="AM10" s="150"/>
      <c r="AN10" s="175"/>
      <c r="AO10" s="175"/>
      <c r="AP10" s="419"/>
      <c r="AQ10" s="369"/>
      <c r="AR10" s="243"/>
      <c r="AS10" s="151"/>
      <c r="AT10" s="670"/>
      <c r="AU10" s="259">
        <v>13228.2</v>
      </c>
      <c r="AV10" s="421">
        <f t="shared" si="7"/>
        <v>0</v>
      </c>
      <c r="AW10" s="421">
        <f t="shared" si="8"/>
        <v>0</v>
      </c>
      <c r="AX10" s="184">
        <f t="shared" si="9"/>
        <v>508.358</v>
      </c>
      <c r="AY10" s="47">
        <f t="shared" si="0"/>
        <v>2242.0000000000005</v>
      </c>
      <c r="AZ10" s="47">
        <f t="shared" si="1"/>
        <v>0</v>
      </c>
      <c r="BA10" s="606">
        <f t="shared" si="10"/>
        <v>15978.558</v>
      </c>
      <c r="BB10" s="48">
        <f t="shared" si="2"/>
        <v>0</v>
      </c>
      <c r="BC10" s="49">
        <f t="shared" si="3"/>
        <v>195.3</v>
      </c>
      <c r="BD10" s="378">
        <v>36.88</v>
      </c>
      <c r="BE10" s="48">
        <v>2</v>
      </c>
      <c r="BF10" s="49"/>
      <c r="BG10" s="61"/>
      <c r="BH10" s="63"/>
      <c r="BI10" s="216"/>
      <c r="BJ10" s="60"/>
      <c r="BK10" s="151"/>
      <c r="BL10" s="49"/>
      <c r="BO10" s="140">
        <f t="shared" si="4"/>
        <v>0</v>
      </c>
      <c r="BP10" s="137">
        <f t="shared" si="5"/>
        <v>0</v>
      </c>
      <c r="BQ10" s="145">
        <f t="shared" si="11"/>
        <v>0</v>
      </c>
    </row>
    <row r="11" spans="1:69" ht="25.5">
      <c r="A11" s="55">
        <v>7</v>
      </c>
      <c r="B11" s="55">
        <v>3122</v>
      </c>
      <c r="C11" s="56">
        <v>1</v>
      </c>
      <c r="D11" s="57" t="s">
        <v>20</v>
      </c>
      <c r="E11" s="58">
        <v>17783.2</v>
      </c>
      <c r="F11" s="511">
        <v>0</v>
      </c>
      <c r="G11" s="288">
        <v>0</v>
      </c>
      <c r="H11" s="287">
        <v>587.16</v>
      </c>
      <c r="I11" s="421">
        <v>3800.6</v>
      </c>
      <c r="J11" s="421">
        <v>9824.2</v>
      </c>
      <c r="K11" s="351">
        <v>22170.96</v>
      </c>
      <c r="L11" s="358">
        <v>347.3</v>
      </c>
      <c r="M11" s="389"/>
      <c r="N11" s="262">
        <v>0</v>
      </c>
      <c r="O11" s="351">
        <v>40.69</v>
      </c>
      <c r="P11" s="276">
        <f t="shared" si="6"/>
        <v>51.39999999999782</v>
      </c>
      <c r="Q11" s="270"/>
      <c r="R11" s="262"/>
      <c r="S11" s="575"/>
      <c r="T11" s="263">
        <v>113.899</v>
      </c>
      <c r="U11" s="575">
        <v>-50.9</v>
      </c>
      <c r="V11" s="287"/>
      <c r="W11" s="481"/>
      <c r="X11" s="248"/>
      <c r="Y11" s="481"/>
      <c r="Z11" s="151"/>
      <c r="AA11" s="151"/>
      <c r="AB11" s="185"/>
      <c r="AC11" s="153"/>
      <c r="AD11" s="373"/>
      <c r="AE11" s="156"/>
      <c r="AF11" s="369"/>
      <c r="AG11" s="369"/>
      <c r="AH11" s="156"/>
      <c r="AI11" s="155"/>
      <c r="AJ11" s="542"/>
      <c r="AK11" s="553"/>
      <c r="AL11" s="227"/>
      <c r="AM11" s="150"/>
      <c r="AN11" s="175"/>
      <c r="AO11" s="175"/>
      <c r="AP11" s="419"/>
      <c r="AQ11" s="369"/>
      <c r="AR11" s="243"/>
      <c r="AS11" s="151"/>
      <c r="AT11" s="670"/>
      <c r="AU11" s="259">
        <v>17834.6</v>
      </c>
      <c r="AV11" s="421">
        <f t="shared" si="7"/>
        <v>0</v>
      </c>
      <c r="AW11" s="421">
        <f t="shared" si="8"/>
        <v>0</v>
      </c>
      <c r="AX11" s="184">
        <f t="shared" si="9"/>
        <v>650.159</v>
      </c>
      <c r="AY11" s="47">
        <f t="shared" si="0"/>
        <v>3800.6</v>
      </c>
      <c r="AZ11" s="421">
        <f t="shared" si="1"/>
        <v>9824.2</v>
      </c>
      <c r="BA11" s="606">
        <f t="shared" si="10"/>
        <v>22285.358999999997</v>
      </c>
      <c r="BB11" s="48">
        <f t="shared" si="2"/>
        <v>0</v>
      </c>
      <c r="BC11" s="49">
        <f t="shared" si="3"/>
        <v>347.3</v>
      </c>
      <c r="BD11" s="378">
        <v>40.81</v>
      </c>
      <c r="BE11" s="48">
        <v>1</v>
      </c>
      <c r="BF11" s="49"/>
      <c r="BG11" s="61"/>
      <c r="BH11" s="63"/>
      <c r="BI11" s="216">
        <v>1500</v>
      </c>
      <c r="BJ11" s="60"/>
      <c r="BK11" s="151"/>
      <c r="BL11" s="235"/>
      <c r="BO11" s="140">
        <f t="shared" si="4"/>
        <v>0</v>
      </c>
      <c r="BP11" s="137">
        <f t="shared" si="5"/>
        <v>0</v>
      </c>
      <c r="BQ11" s="145">
        <f t="shared" si="11"/>
        <v>0</v>
      </c>
    </row>
    <row r="12" spans="1:69" ht="25.5">
      <c r="A12" s="55">
        <v>8</v>
      </c>
      <c r="B12" s="55">
        <v>3123</v>
      </c>
      <c r="C12" s="56">
        <v>1</v>
      </c>
      <c r="D12" s="57" t="s">
        <v>21</v>
      </c>
      <c r="E12" s="58">
        <v>36830.5</v>
      </c>
      <c r="F12" s="511">
        <v>0</v>
      </c>
      <c r="G12" s="288">
        <v>0</v>
      </c>
      <c r="H12" s="287">
        <v>1888.3400000000001</v>
      </c>
      <c r="I12" s="421">
        <v>10692.3</v>
      </c>
      <c r="J12" s="421">
        <v>2730</v>
      </c>
      <c r="K12" s="351">
        <v>49411.14</v>
      </c>
      <c r="L12" s="358">
        <v>683.9</v>
      </c>
      <c r="M12" s="389"/>
      <c r="N12" s="262">
        <v>0</v>
      </c>
      <c r="O12" s="351">
        <v>102.6</v>
      </c>
      <c r="P12" s="276">
        <f t="shared" si="6"/>
        <v>103.19999999999709</v>
      </c>
      <c r="Q12" s="270"/>
      <c r="R12" s="262"/>
      <c r="S12" s="575"/>
      <c r="T12" s="575">
        <v>126.22</v>
      </c>
      <c r="U12" s="575">
        <v>53.6</v>
      </c>
      <c r="V12" s="287"/>
      <c r="W12" s="481"/>
      <c r="X12" s="248"/>
      <c r="Y12" s="481"/>
      <c r="Z12" s="151"/>
      <c r="AA12" s="151"/>
      <c r="AB12" s="185"/>
      <c r="AC12" s="153"/>
      <c r="AD12" s="486"/>
      <c r="AE12" s="156"/>
      <c r="AF12" s="369"/>
      <c r="AG12" s="369"/>
      <c r="AH12" s="156">
        <v>57.1</v>
      </c>
      <c r="AI12" s="155"/>
      <c r="AJ12" s="542"/>
      <c r="AK12" s="553"/>
      <c r="AL12" s="227"/>
      <c r="AM12" s="150"/>
      <c r="AN12" s="175"/>
      <c r="AO12" s="175"/>
      <c r="AP12" s="419">
        <v>57.1</v>
      </c>
      <c r="AQ12" s="369"/>
      <c r="AR12" s="243"/>
      <c r="AS12" s="151"/>
      <c r="AT12" s="670"/>
      <c r="AU12" s="259">
        <v>36933.7</v>
      </c>
      <c r="AV12" s="421">
        <f t="shared" si="7"/>
        <v>0</v>
      </c>
      <c r="AW12" s="421">
        <f t="shared" si="8"/>
        <v>0</v>
      </c>
      <c r="AX12" s="184">
        <f t="shared" si="9"/>
        <v>2068.1600000000003</v>
      </c>
      <c r="AY12" s="47">
        <f t="shared" si="0"/>
        <v>10749.4</v>
      </c>
      <c r="AZ12" s="421">
        <f t="shared" si="1"/>
        <v>2730</v>
      </c>
      <c r="BA12" s="606">
        <f t="shared" si="10"/>
        <v>49751.26</v>
      </c>
      <c r="BB12" s="48">
        <f t="shared" si="2"/>
        <v>0</v>
      </c>
      <c r="BC12" s="49">
        <f t="shared" si="3"/>
        <v>741</v>
      </c>
      <c r="BD12" s="378">
        <v>102.52</v>
      </c>
      <c r="BE12" s="48">
        <v>35</v>
      </c>
      <c r="BF12" s="49"/>
      <c r="BG12" s="61"/>
      <c r="BH12" s="63"/>
      <c r="BI12" s="216">
        <v>630</v>
      </c>
      <c r="BJ12" s="60"/>
      <c r="BK12" s="151"/>
      <c r="BL12" s="235"/>
      <c r="BO12" s="140">
        <f t="shared" si="4"/>
        <v>57.1</v>
      </c>
      <c r="BP12" s="137">
        <f t="shared" si="5"/>
        <v>57.1</v>
      </c>
      <c r="BQ12" s="145">
        <f t="shared" si="11"/>
        <v>0</v>
      </c>
    </row>
    <row r="13" spans="1:69" ht="25.5">
      <c r="A13" s="55">
        <v>9</v>
      </c>
      <c r="B13" s="55">
        <v>3123</v>
      </c>
      <c r="C13" s="56">
        <v>1</v>
      </c>
      <c r="D13" s="57" t="s">
        <v>22</v>
      </c>
      <c r="E13" s="58">
        <v>37984.5</v>
      </c>
      <c r="F13" s="511">
        <v>0</v>
      </c>
      <c r="G13" s="288">
        <v>0</v>
      </c>
      <c r="H13" s="288">
        <v>1320.08</v>
      </c>
      <c r="I13" s="421">
        <v>7981.900000000001</v>
      </c>
      <c r="J13" s="421">
        <v>0</v>
      </c>
      <c r="K13" s="351">
        <v>47286.48</v>
      </c>
      <c r="L13" s="358">
        <v>863.9</v>
      </c>
      <c r="M13" s="389"/>
      <c r="N13" s="262">
        <v>11500</v>
      </c>
      <c r="O13" s="351">
        <v>103.53</v>
      </c>
      <c r="P13" s="276">
        <f t="shared" si="6"/>
        <v>108.90000000000146</v>
      </c>
      <c r="Q13" s="270"/>
      <c r="R13" s="262"/>
      <c r="S13" s="575"/>
      <c r="T13" s="575"/>
      <c r="U13" s="575">
        <v>132.4</v>
      </c>
      <c r="V13" s="288"/>
      <c r="W13" s="511"/>
      <c r="X13" s="248"/>
      <c r="Y13" s="481"/>
      <c r="Z13" s="151"/>
      <c r="AA13" s="151"/>
      <c r="AB13" s="185"/>
      <c r="AC13" s="153"/>
      <c r="AD13" s="64">
        <v>100</v>
      </c>
      <c r="AE13" s="156"/>
      <c r="AF13" s="369"/>
      <c r="AG13" s="369"/>
      <c r="AH13" s="156">
        <f>40.6</f>
        <v>40.6</v>
      </c>
      <c r="AI13" s="155"/>
      <c r="AJ13" s="542"/>
      <c r="AK13" s="553"/>
      <c r="AL13" s="227"/>
      <c r="AM13" s="150"/>
      <c r="AN13" s="175"/>
      <c r="AO13" s="175"/>
      <c r="AP13" s="419">
        <v>40.6</v>
      </c>
      <c r="AQ13" s="369">
        <v>100</v>
      </c>
      <c r="AR13" s="243"/>
      <c r="AS13" s="151"/>
      <c r="AT13" s="670"/>
      <c r="AU13" s="259">
        <v>38093.4</v>
      </c>
      <c r="AV13" s="421">
        <f t="shared" si="7"/>
        <v>0</v>
      </c>
      <c r="AW13" s="421">
        <f t="shared" si="8"/>
        <v>0</v>
      </c>
      <c r="AX13" s="184">
        <f t="shared" si="9"/>
        <v>1452.48</v>
      </c>
      <c r="AY13" s="47">
        <f t="shared" si="0"/>
        <v>8122.500000000001</v>
      </c>
      <c r="AZ13" s="421">
        <f t="shared" si="1"/>
        <v>0</v>
      </c>
      <c r="BA13" s="606">
        <f t="shared" si="10"/>
        <v>47668.380000000005</v>
      </c>
      <c r="BB13" s="48">
        <f t="shared" si="2"/>
        <v>11500</v>
      </c>
      <c r="BC13" s="49">
        <f t="shared" si="3"/>
        <v>1004.5</v>
      </c>
      <c r="BD13" s="378">
        <v>103.77</v>
      </c>
      <c r="BE13" s="48">
        <v>35</v>
      </c>
      <c r="BF13" s="49"/>
      <c r="BG13" s="61"/>
      <c r="BH13" s="63"/>
      <c r="BI13" s="216"/>
      <c r="BJ13" s="60"/>
      <c r="BK13" s="151"/>
      <c r="BL13" s="235"/>
      <c r="BO13" s="140">
        <f t="shared" si="4"/>
        <v>140.6</v>
      </c>
      <c r="BP13" s="137">
        <f t="shared" si="5"/>
        <v>140.6</v>
      </c>
      <c r="BQ13" s="145">
        <f t="shared" si="11"/>
        <v>0</v>
      </c>
    </row>
    <row r="14" spans="1:69" ht="38.25">
      <c r="A14" s="55">
        <v>17</v>
      </c>
      <c r="B14" s="55">
        <v>3123</v>
      </c>
      <c r="C14" s="56">
        <v>1</v>
      </c>
      <c r="D14" s="57" t="s">
        <v>23</v>
      </c>
      <c r="E14" s="58">
        <v>25609.9</v>
      </c>
      <c r="F14" s="511">
        <v>0</v>
      </c>
      <c r="G14" s="288">
        <v>0</v>
      </c>
      <c r="H14" s="288">
        <v>543.4</v>
      </c>
      <c r="I14" s="421">
        <v>5456.6</v>
      </c>
      <c r="J14" s="421">
        <v>0</v>
      </c>
      <c r="K14" s="351">
        <v>31609.9</v>
      </c>
      <c r="L14" s="358">
        <v>543.4</v>
      </c>
      <c r="M14" s="389"/>
      <c r="N14" s="262">
        <v>0</v>
      </c>
      <c r="O14" s="351">
        <v>65.86999999999999</v>
      </c>
      <c r="P14" s="276">
        <f t="shared" si="6"/>
        <v>69.59999999999854</v>
      </c>
      <c r="Q14" s="270"/>
      <c r="R14" s="262"/>
      <c r="S14" s="575"/>
      <c r="T14" s="575"/>
      <c r="U14" s="575">
        <v>150.1</v>
      </c>
      <c r="V14" s="288"/>
      <c r="W14" s="511"/>
      <c r="X14" s="248"/>
      <c r="Y14" s="481"/>
      <c r="Z14" s="151"/>
      <c r="AA14" s="151"/>
      <c r="AB14" s="185"/>
      <c r="AC14" s="153"/>
      <c r="AD14" s="64"/>
      <c r="AE14" s="156"/>
      <c r="AF14" s="369"/>
      <c r="AG14" s="369"/>
      <c r="AH14" s="156"/>
      <c r="AI14" s="155"/>
      <c r="AJ14" s="542"/>
      <c r="AK14" s="553"/>
      <c r="AL14" s="227"/>
      <c r="AM14" s="150"/>
      <c r="AN14" s="175"/>
      <c r="AO14" s="175"/>
      <c r="AP14" s="419"/>
      <c r="AQ14" s="369"/>
      <c r="AR14" s="243"/>
      <c r="AS14" s="151"/>
      <c r="AT14" s="670"/>
      <c r="AU14" s="259">
        <v>25679.5</v>
      </c>
      <c r="AV14" s="421">
        <f t="shared" si="7"/>
        <v>0</v>
      </c>
      <c r="AW14" s="421">
        <f t="shared" si="8"/>
        <v>0</v>
      </c>
      <c r="AX14" s="184">
        <f t="shared" si="9"/>
        <v>693.5</v>
      </c>
      <c r="AY14" s="47">
        <f t="shared" si="0"/>
        <v>5456.6</v>
      </c>
      <c r="AZ14" s="421">
        <f>J14+AK14+AL14</f>
        <v>0</v>
      </c>
      <c r="BA14" s="606">
        <f t="shared" si="10"/>
        <v>31829.6</v>
      </c>
      <c r="BB14" s="48">
        <f t="shared" si="2"/>
        <v>0</v>
      </c>
      <c r="BC14" s="49">
        <f t="shared" si="3"/>
        <v>543.4</v>
      </c>
      <c r="BD14" s="378">
        <v>65.82</v>
      </c>
      <c r="BE14" s="48">
        <v>6</v>
      </c>
      <c r="BF14" s="49"/>
      <c r="BG14" s="61"/>
      <c r="BH14" s="63"/>
      <c r="BI14" s="216"/>
      <c r="BJ14" s="60"/>
      <c r="BK14" s="151"/>
      <c r="BL14" s="235"/>
      <c r="BO14" s="140">
        <f t="shared" si="4"/>
        <v>0</v>
      </c>
      <c r="BP14" s="137">
        <f t="shared" si="5"/>
        <v>0</v>
      </c>
      <c r="BQ14" s="145">
        <f t="shared" si="11"/>
        <v>0</v>
      </c>
    </row>
    <row r="15" spans="1:69" ht="24" customHeight="1">
      <c r="A15" s="55">
        <v>4</v>
      </c>
      <c r="B15" s="55">
        <v>3122</v>
      </c>
      <c r="C15" s="56">
        <v>1</v>
      </c>
      <c r="D15" s="57" t="s">
        <v>24</v>
      </c>
      <c r="E15" s="58">
        <v>20790.8</v>
      </c>
      <c r="F15" s="511">
        <v>0</v>
      </c>
      <c r="G15" s="288">
        <v>0</v>
      </c>
      <c r="H15" s="288">
        <v>1114.98</v>
      </c>
      <c r="I15" s="421">
        <v>4306</v>
      </c>
      <c r="J15" s="421">
        <v>0</v>
      </c>
      <c r="K15" s="351">
        <v>26211.78</v>
      </c>
      <c r="L15" s="358">
        <v>405.1</v>
      </c>
      <c r="M15" s="389"/>
      <c r="N15" s="262">
        <v>0</v>
      </c>
      <c r="O15" s="351">
        <v>54.91</v>
      </c>
      <c r="P15" s="276">
        <f t="shared" si="6"/>
        <v>59.70000000000073</v>
      </c>
      <c r="Q15" s="270"/>
      <c r="R15" s="262"/>
      <c r="S15" s="575"/>
      <c r="T15" s="575"/>
      <c r="U15" s="575">
        <v>-110.1</v>
      </c>
      <c r="V15" s="288"/>
      <c r="W15" s="511"/>
      <c r="X15" s="248"/>
      <c r="Y15" s="481"/>
      <c r="Z15" s="151"/>
      <c r="AA15" s="151"/>
      <c r="AB15" s="185"/>
      <c r="AC15" s="153"/>
      <c r="AD15" s="64"/>
      <c r="AE15" s="156"/>
      <c r="AF15" s="369"/>
      <c r="AG15" s="369"/>
      <c r="AH15" s="156"/>
      <c r="AI15" s="155"/>
      <c r="AJ15" s="542"/>
      <c r="AK15" s="553"/>
      <c r="AL15" s="227"/>
      <c r="AM15" s="150"/>
      <c r="AN15" s="175"/>
      <c r="AO15" s="175"/>
      <c r="AP15" s="419"/>
      <c r="AQ15" s="369"/>
      <c r="AR15" s="243"/>
      <c r="AS15" s="151"/>
      <c r="AT15" s="670"/>
      <c r="AU15" s="259">
        <v>20850.5</v>
      </c>
      <c r="AV15" s="421">
        <f t="shared" si="7"/>
        <v>0</v>
      </c>
      <c r="AW15" s="421">
        <f t="shared" si="8"/>
        <v>0</v>
      </c>
      <c r="AX15" s="184">
        <f t="shared" si="9"/>
        <v>1004.88</v>
      </c>
      <c r="AY15" s="47">
        <f t="shared" si="0"/>
        <v>4306</v>
      </c>
      <c r="AZ15" s="421">
        <f t="shared" si="1"/>
        <v>0</v>
      </c>
      <c r="BA15" s="606">
        <f t="shared" si="10"/>
        <v>26161.38</v>
      </c>
      <c r="BB15" s="48">
        <f t="shared" si="2"/>
        <v>0</v>
      </c>
      <c r="BC15" s="49">
        <f t="shared" si="3"/>
        <v>405.1</v>
      </c>
      <c r="BD15" s="378">
        <v>54.96</v>
      </c>
      <c r="BE15" s="48">
        <v>1</v>
      </c>
      <c r="BF15" s="49"/>
      <c r="BG15" s="61"/>
      <c r="BH15" s="63"/>
      <c r="BI15" s="216"/>
      <c r="BJ15" s="60"/>
      <c r="BK15" s="151"/>
      <c r="BL15" s="235"/>
      <c r="BO15" s="140">
        <f t="shared" si="4"/>
        <v>0</v>
      </c>
      <c r="BP15" s="137">
        <f t="shared" si="5"/>
        <v>0</v>
      </c>
      <c r="BQ15" s="145">
        <f t="shared" si="11"/>
        <v>0</v>
      </c>
    </row>
    <row r="16" spans="1:69" ht="25.5">
      <c r="A16" s="55">
        <v>5</v>
      </c>
      <c r="B16" s="55">
        <v>3122</v>
      </c>
      <c r="C16" s="56">
        <v>1</v>
      </c>
      <c r="D16" s="57" t="s">
        <v>25</v>
      </c>
      <c r="E16" s="58">
        <v>21677.8</v>
      </c>
      <c r="F16" s="511">
        <v>0</v>
      </c>
      <c r="G16" s="288">
        <v>0</v>
      </c>
      <c r="H16" s="288">
        <v>653.42</v>
      </c>
      <c r="I16" s="421">
        <v>4022.5</v>
      </c>
      <c r="J16" s="421">
        <v>200</v>
      </c>
      <c r="K16" s="351">
        <v>26353.719999999998</v>
      </c>
      <c r="L16" s="358">
        <v>54</v>
      </c>
      <c r="M16" s="389"/>
      <c r="N16" s="262">
        <v>0</v>
      </c>
      <c r="O16" s="351">
        <v>53.69</v>
      </c>
      <c r="P16" s="276">
        <f t="shared" si="6"/>
        <v>213</v>
      </c>
      <c r="Q16" s="270"/>
      <c r="R16" s="262"/>
      <c r="S16" s="575"/>
      <c r="T16" s="575"/>
      <c r="U16" s="575">
        <v>53.9</v>
      </c>
      <c r="V16" s="288"/>
      <c r="W16" s="511"/>
      <c r="X16" s="248"/>
      <c r="Y16" s="481"/>
      <c r="Z16" s="151"/>
      <c r="AA16" s="151"/>
      <c r="AB16" s="185"/>
      <c r="AC16" s="153"/>
      <c r="AD16" s="64"/>
      <c r="AE16" s="156"/>
      <c r="AF16" s="369"/>
      <c r="AG16" s="369"/>
      <c r="AH16" s="156"/>
      <c r="AI16" s="155"/>
      <c r="AJ16" s="542"/>
      <c r="AK16" s="553"/>
      <c r="AL16" s="227"/>
      <c r="AM16" s="150"/>
      <c r="AN16" s="175"/>
      <c r="AO16" s="175"/>
      <c r="AP16" s="419"/>
      <c r="AQ16" s="369"/>
      <c r="AR16" s="243"/>
      <c r="AS16" s="151"/>
      <c r="AT16" s="670"/>
      <c r="AU16" s="259">
        <v>21890.8</v>
      </c>
      <c r="AV16" s="421">
        <f t="shared" si="7"/>
        <v>0</v>
      </c>
      <c r="AW16" s="421">
        <f t="shared" si="8"/>
        <v>0</v>
      </c>
      <c r="AX16" s="184">
        <f t="shared" si="9"/>
        <v>707.3199999999999</v>
      </c>
      <c r="AY16" s="47">
        <f t="shared" si="0"/>
        <v>4022.5</v>
      </c>
      <c r="AZ16" s="421">
        <f t="shared" si="1"/>
        <v>200</v>
      </c>
      <c r="BA16" s="606">
        <f t="shared" si="10"/>
        <v>26620.62</v>
      </c>
      <c r="BB16" s="48">
        <f t="shared" si="2"/>
        <v>0</v>
      </c>
      <c r="BC16" s="49">
        <f t="shared" si="3"/>
        <v>54</v>
      </c>
      <c r="BD16" s="378">
        <v>53.85</v>
      </c>
      <c r="BE16" s="48">
        <v>2</v>
      </c>
      <c r="BF16" s="49"/>
      <c r="BG16" s="61"/>
      <c r="BH16" s="63"/>
      <c r="BI16" s="216"/>
      <c r="BJ16" s="60"/>
      <c r="BK16" s="151"/>
      <c r="BL16" s="235"/>
      <c r="BO16" s="140">
        <f t="shared" si="4"/>
        <v>0</v>
      </c>
      <c r="BP16" s="137">
        <f t="shared" si="5"/>
        <v>0</v>
      </c>
      <c r="BQ16" s="145">
        <f t="shared" si="11"/>
        <v>0</v>
      </c>
    </row>
    <row r="17" spans="1:69" ht="39.75" customHeight="1">
      <c r="A17" s="55">
        <v>14</v>
      </c>
      <c r="B17" s="55">
        <v>3122</v>
      </c>
      <c r="C17" s="56">
        <v>1</v>
      </c>
      <c r="D17" s="57" t="s">
        <v>26</v>
      </c>
      <c r="E17" s="58">
        <v>43905.1</v>
      </c>
      <c r="F17" s="527">
        <v>2887.83511</v>
      </c>
      <c r="G17" s="288">
        <v>0</v>
      </c>
      <c r="H17" s="288">
        <v>1420.44</v>
      </c>
      <c r="I17" s="421">
        <v>6780.099999999999</v>
      </c>
      <c r="J17" s="421">
        <v>0</v>
      </c>
      <c r="K17" s="351">
        <v>52105.64</v>
      </c>
      <c r="L17" s="358">
        <v>413.1</v>
      </c>
      <c r="M17" s="533">
        <v>81.696</v>
      </c>
      <c r="N17" s="262">
        <v>0</v>
      </c>
      <c r="O17" s="351">
        <v>104.87</v>
      </c>
      <c r="P17" s="276">
        <f t="shared" si="6"/>
        <v>125</v>
      </c>
      <c r="Q17" s="270"/>
      <c r="R17" s="262"/>
      <c r="S17" s="575"/>
      <c r="T17" s="575"/>
      <c r="U17" s="575">
        <v>81.8</v>
      </c>
      <c r="V17" s="288"/>
      <c r="W17" s="520"/>
      <c r="X17" s="248"/>
      <c r="Y17" s="481"/>
      <c r="Z17" s="151"/>
      <c r="AA17" s="151"/>
      <c r="AB17" s="185"/>
      <c r="AC17" s="153"/>
      <c r="AD17" s="64"/>
      <c r="AE17" s="156"/>
      <c r="AF17" s="369"/>
      <c r="AG17" s="369"/>
      <c r="AH17" s="156"/>
      <c r="AI17" s="155"/>
      <c r="AJ17" s="542"/>
      <c r="AK17" s="553"/>
      <c r="AL17" s="227"/>
      <c r="AM17" s="150"/>
      <c r="AN17" s="175"/>
      <c r="AO17" s="175"/>
      <c r="AP17" s="419"/>
      <c r="AQ17" s="369"/>
      <c r="AR17" s="243"/>
      <c r="AS17" s="151"/>
      <c r="AT17" s="670"/>
      <c r="AU17" s="259">
        <v>44030.1</v>
      </c>
      <c r="AV17" s="426">
        <f>F17+W17</f>
        <v>2887.83511</v>
      </c>
      <c r="AW17" s="421">
        <f t="shared" si="8"/>
        <v>0</v>
      </c>
      <c r="AX17" s="184">
        <f t="shared" si="9"/>
        <v>1502.24</v>
      </c>
      <c r="AY17" s="47">
        <f t="shared" si="0"/>
        <v>6780.099999999999</v>
      </c>
      <c r="AZ17" s="421">
        <f t="shared" si="1"/>
        <v>0</v>
      </c>
      <c r="BA17" s="606">
        <f t="shared" si="10"/>
        <v>52312.439999999995</v>
      </c>
      <c r="BB17" s="48">
        <f t="shared" si="2"/>
        <v>0</v>
      </c>
      <c r="BC17" s="49">
        <f t="shared" si="3"/>
        <v>413.1</v>
      </c>
      <c r="BD17" s="378">
        <v>105.18</v>
      </c>
      <c r="BE17" s="48">
        <v>8</v>
      </c>
      <c r="BF17" s="49"/>
      <c r="BG17" s="61"/>
      <c r="BH17" s="63"/>
      <c r="BI17" s="216"/>
      <c r="BJ17" s="60"/>
      <c r="BK17" s="248">
        <v>81.696</v>
      </c>
      <c r="BL17" s="235"/>
      <c r="BO17" s="140">
        <f t="shared" si="4"/>
        <v>0</v>
      </c>
      <c r="BP17" s="137">
        <f t="shared" si="5"/>
        <v>0</v>
      </c>
      <c r="BQ17" s="145">
        <f t="shared" si="11"/>
        <v>0</v>
      </c>
    </row>
    <row r="18" spans="1:69" ht="25.5">
      <c r="A18" s="55">
        <v>145</v>
      </c>
      <c r="B18" s="55">
        <v>3123</v>
      </c>
      <c r="C18" s="56">
        <v>1</v>
      </c>
      <c r="D18" s="57" t="s">
        <v>97</v>
      </c>
      <c r="E18" s="58">
        <v>29537.9</v>
      </c>
      <c r="F18" s="511">
        <v>0</v>
      </c>
      <c r="G18" s="288">
        <v>0</v>
      </c>
      <c r="H18" s="288">
        <v>618.4</v>
      </c>
      <c r="I18" s="421">
        <f>7731.6+4</f>
        <v>7735.6</v>
      </c>
      <c r="J18" s="421">
        <v>0</v>
      </c>
      <c r="K18" s="351">
        <v>37887.9</v>
      </c>
      <c r="L18" s="358">
        <v>881</v>
      </c>
      <c r="M18" s="389"/>
      <c r="N18" s="262">
        <v>0</v>
      </c>
      <c r="O18" s="351">
        <v>86.99000000000001</v>
      </c>
      <c r="P18" s="276">
        <f t="shared" si="6"/>
        <v>170.89999999999782</v>
      </c>
      <c r="Q18" s="270"/>
      <c r="R18" s="262"/>
      <c r="S18" s="575"/>
      <c r="T18" s="575"/>
      <c r="U18" s="575">
        <v>84</v>
      </c>
      <c r="V18" s="288"/>
      <c r="W18" s="511"/>
      <c r="X18" s="248"/>
      <c r="Y18" s="481"/>
      <c r="Z18" s="151"/>
      <c r="AA18" s="151"/>
      <c r="AB18" s="185"/>
      <c r="AC18" s="153"/>
      <c r="AD18" s="64"/>
      <c r="AE18" s="156"/>
      <c r="AF18" s="369"/>
      <c r="AG18" s="369"/>
      <c r="AH18" s="156"/>
      <c r="AI18" s="155"/>
      <c r="AJ18" s="542"/>
      <c r="AK18" s="553"/>
      <c r="AL18" s="227"/>
      <c r="AM18" s="150"/>
      <c r="AN18" s="175"/>
      <c r="AO18" s="175"/>
      <c r="AP18" s="419"/>
      <c r="AQ18" s="369"/>
      <c r="AR18" s="243"/>
      <c r="AS18" s="151"/>
      <c r="AT18" s="670"/>
      <c r="AU18" s="259">
        <v>29708.8</v>
      </c>
      <c r="AV18" s="421">
        <f t="shared" si="7"/>
        <v>0</v>
      </c>
      <c r="AW18" s="421">
        <f t="shared" si="8"/>
        <v>0</v>
      </c>
      <c r="AX18" s="184">
        <f t="shared" si="9"/>
        <v>702.4</v>
      </c>
      <c r="AY18" s="47">
        <f t="shared" si="0"/>
        <v>7735.6</v>
      </c>
      <c r="AZ18" s="47">
        <f t="shared" si="1"/>
        <v>0</v>
      </c>
      <c r="BA18" s="606">
        <f t="shared" si="10"/>
        <v>38146.8</v>
      </c>
      <c r="BB18" s="48">
        <f t="shared" si="2"/>
        <v>0</v>
      </c>
      <c r="BC18" s="49">
        <f t="shared" si="3"/>
        <v>881</v>
      </c>
      <c r="BD18" s="378">
        <v>87.25</v>
      </c>
      <c r="BE18" s="188">
        <v>4</v>
      </c>
      <c r="BF18" s="49"/>
      <c r="BG18" s="61"/>
      <c r="BH18" s="63"/>
      <c r="BI18" s="216">
        <v>800</v>
      </c>
      <c r="BJ18" s="60"/>
      <c r="BK18" s="151"/>
      <c r="BL18" s="235"/>
      <c r="BO18" s="140">
        <f t="shared" si="4"/>
        <v>0</v>
      </c>
      <c r="BP18" s="137">
        <f t="shared" si="5"/>
        <v>0</v>
      </c>
      <c r="BQ18" s="145">
        <f t="shared" si="11"/>
        <v>0</v>
      </c>
    </row>
    <row r="19" spans="1:69" ht="25.5">
      <c r="A19" s="55">
        <v>18</v>
      </c>
      <c r="B19" s="55">
        <v>3123</v>
      </c>
      <c r="C19" s="56">
        <v>1</v>
      </c>
      <c r="D19" s="57" t="s">
        <v>99</v>
      </c>
      <c r="E19" s="58">
        <v>43996.4</v>
      </c>
      <c r="F19" s="511">
        <v>0</v>
      </c>
      <c r="G19" s="288">
        <v>0</v>
      </c>
      <c r="H19" s="288">
        <v>1008.577</v>
      </c>
      <c r="I19" s="421">
        <v>7931.9</v>
      </c>
      <c r="J19" s="421">
        <v>0</v>
      </c>
      <c r="K19" s="351">
        <v>52936.877</v>
      </c>
      <c r="L19" s="358">
        <v>1786.5</v>
      </c>
      <c r="M19" s="389"/>
      <c r="N19" s="151">
        <v>0</v>
      </c>
      <c r="O19" s="351">
        <v>116.57000000000001</v>
      </c>
      <c r="P19" s="276">
        <f t="shared" si="6"/>
        <v>132.09999999999854</v>
      </c>
      <c r="Q19" s="270"/>
      <c r="R19" s="263"/>
      <c r="S19" s="575"/>
      <c r="T19" s="263">
        <v>117.279</v>
      </c>
      <c r="U19" s="575">
        <v>281</v>
      </c>
      <c r="V19" s="288"/>
      <c r="W19" s="511"/>
      <c r="X19" s="248"/>
      <c r="Y19" s="481"/>
      <c r="Z19" s="151"/>
      <c r="AA19" s="151"/>
      <c r="AB19" s="185"/>
      <c r="AC19" s="153"/>
      <c r="AD19" s="64"/>
      <c r="AE19" s="156"/>
      <c r="AF19" s="369"/>
      <c r="AG19" s="369"/>
      <c r="AH19" s="156">
        <v>21.4</v>
      </c>
      <c r="AI19" s="155"/>
      <c r="AJ19" s="542"/>
      <c r="AK19" s="553"/>
      <c r="AL19" s="227"/>
      <c r="AM19" s="150"/>
      <c r="AN19" s="175"/>
      <c r="AO19" s="175"/>
      <c r="AP19" s="419">
        <v>21.4</v>
      </c>
      <c r="AQ19" s="369"/>
      <c r="AR19" s="243"/>
      <c r="AS19" s="151"/>
      <c r="AT19" s="670"/>
      <c r="AU19" s="259">
        <v>44128.5</v>
      </c>
      <c r="AV19" s="421">
        <f t="shared" si="7"/>
        <v>0</v>
      </c>
      <c r="AW19" s="421">
        <f t="shared" si="8"/>
        <v>0</v>
      </c>
      <c r="AX19" s="184">
        <f t="shared" si="9"/>
        <v>1406.856</v>
      </c>
      <c r="AY19" s="47">
        <f t="shared" si="0"/>
        <v>7953.299999999999</v>
      </c>
      <c r="AZ19" s="47">
        <f t="shared" si="1"/>
        <v>0</v>
      </c>
      <c r="BA19" s="606">
        <f t="shared" si="10"/>
        <v>53488.656</v>
      </c>
      <c r="BB19" s="48">
        <f t="shared" si="2"/>
        <v>0</v>
      </c>
      <c r="BC19" s="49">
        <f t="shared" si="3"/>
        <v>1807.9</v>
      </c>
      <c r="BD19" s="378">
        <v>116.93</v>
      </c>
      <c r="BE19" s="188">
        <v>9</v>
      </c>
      <c r="BF19" s="49"/>
      <c r="BG19" s="61"/>
      <c r="BH19" s="63"/>
      <c r="BI19" s="216">
        <v>7015.7</v>
      </c>
      <c r="BJ19" s="60"/>
      <c r="BK19" s="151"/>
      <c r="BL19" s="235"/>
      <c r="BO19" s="140">
        <f t="shared" si="4"/>
        <v>21.4</v>
      </c>
      <c r="BP19" s="137">
        <f t="shared" si="5"/>
        <v>21.4</v>
      </c>
      <c r="BQ19" s="145">
        <f t="shared" si="11"/>
        <v>0</v>
      </c>
    </row>
    <row r="20" spans="1:69" ht="25.5">
      <c r="A20" s="55">
        <v>146</v>
      </c>
      <c r="B20" s="55">
        <v>3123</v>
      </c>
      <c r="C20" s="56">
        <v>1</v>
      </c>
      <c r="D20" s="57" t="s">
        <v>27</v>
      </c>
      <c r="E20" s="58">
        <v>10805.7</v>
      </c>
      <c r="F20" s="511">
        <v>0</v>
      </c>
      <c r="G20" s="288">
        <v>0</v>
      </c>
      <c r="H20" s="288">
        <v>324.56</v>
      </c>
      <c r="I20" s="421">
        <v>2070.7</v>
      </c>
      <c r="J20" s="421">
        <v>0</v>
      </c>
      <c r="K20" s="351">
        <v>13200.96</v>
      </c>
      <c r="L20" s="358">
        <v>150</v>
      </c>
      <c r="M20" s="389"/>
      <c r="N20" s="262">
        <v>0</v>
      </c>
      <c r="O20" s="351">
        <v>29.97</v>
      </c>
      <c r="P20" s="276">
        <f t="shared" si="6"/>
        <v>39.69999999999891</v>
      </c>
      <c r="Q20" s="270"/>
      <c r="R20" s="262"/>
      <c r="S20" s="575"/>
      <c r="T20" s="575"/>
      <c r="U20" s="575">
        <v>50.1</v>
      </c>
      <c r="V20" s="288"/>
      <c r="W20" s="511"/>
      <c r="X20" s="248"/>
      <c r="Y20" s="481"/>
      <c r="Z20" s="151"/>
      <c r="AA20" s="185"/>
      <c r="AB20" s="185"/>
      <c r="AC20" s="153"/>
      <c r="AD20" s="64"/>
      <c r="AE20" s="156"/>
      <c r="AF20" s="369"/>
      <c r="AG20" s="369"/>
      <c r="AH20" s="156"/>
      <c r="AI20" s="155"/>
      <c r="AJ20" s="542"/>
      <c r="AK20" s="553"/>
      <c r="AL20" s="227"/>
      <c r="AM20" s="150"/>
      <c r="AN20" s="175"/>
      <c r="AO20" s="175"/>
      <c r="AP20" s="419"/>
      <c r="AQ20" s="369"/>
      <c r="AR20" s="243"/>
      <c r="AS20" s="151"/>
      <c r="AT20" s="670"/>
      <c r="AU20" s="259">
        <v>10845.4</v>
      </c>
      <c r="AV20" s="421">
        <f t="shared" si="7"/>
        <v>0</v>
      </c>
      <c r="AW20" s="421">
        <f t="shared" si="8"/>
        <v>0</v>
      </c>
      <c r="AX20" s="184">
        <f t="shared" si="9"/>
        <v>374.66</v>
      </c>
      <c r="AY20" s="47">
        <f t="shared" si="0"/>
        <v>2070.7</v>
      </c>
      <c r="AZ20" s="47">
        <f t="shared" si="1"/>
        <v>0</v>
      </c>
      <c r="BA20" s="606">
        <f t="shared" si="10"/>
        <v>13290.759999999998</v>
      </c>
      <c r="BB20" s="48">
        <f t="shared" si="2"/>
        <v>0</v>
      </c>
      <c r="BC20" s="49">
        <f t="shared" si="3"/>
        <v>150</v>
      </c>
      <c r="BD20" s="378">
        <v>30.06</v>
      </c>
      <c r="BE20" s="48">
        <v>1</v>
      </c>
      <c r="BF20" s="49"/>
      <c r="BG20" s="61"/>
      <c r="BH20" s="63"/>
      <c r="BI20" s="209"/>
      <c r="BJ20" s="60"/>
      <c r="BK20" s="185"/>
      <c r="BL20" s="235"/>
      <c r="BO20" s="140">
        <f t="shared" si="4"/>
        <v>0</v>
      </c>
      <c r="BP20" s="137">
        <f t="shared" si="5"/>
        <v>0</v>
      </c>
      <c r="BQ20" s="145">
        <f t="shared" si="11"/>
        <v>0</v>
      </c>
    </row>
    <row r="21" spans="1:69" ht="25.5">
      <c r="A21" s="55">
        <v>19</v>
      </c>
      <c r="B21" s="55">
        <v>3124</v>
      </c>
      <c r="C21" s="56">
        <v>1</v>
      </c>
      <c r="D21" s="57" t="s">
        <v>28</v>
      </c>
      <c r="E21" s="58">
        <v>27827.7</v>
      </c>
      <c r="F21" s="511">
        <v>0</v>
      </c>
      <c r="G21" s="288">
        <v>0</v>
      </c>
      <c r="H21" s="288">
        <v>563.682</v>
      </c>
      <c r="I21" s="421">
        <v>5476.799999999999</v>
      </c>
      <c r="J21" s="421">
        <v>0</v>
      </c>
      <c r="K21" s="351">
        <v>33868.182</v>
      </c>
      <c r="L21" s="358">
        <v>918.7</v>
      </c>
      <c r="M21" s="389"/>
      <c r="N21" s="262">
        <v>0</v>
      </c>
      <c r="O21" s="351">
        <v>67.55</v>
      </c>
      <c r="P21" s="276">
        <f t="shared" si="6"/>
        <v>80.39999999999782</v>
      </c>
      <c r="Q21" s="270"/>
      <c r="R21" s="263"/>
      <c r="S21" s="575"/>
      <c r="T21" s="575"/>
      <c r="U21" s="575">
        <v>-4</v>
      </c>
      <c r="V21" s="288"/>
      <c r="W21" s="511"/>
      <c r="X21" s="248"/>
      <c r="Y21" s="481"/>
      <c r="Z21" s="248"/>
      <c r="AA21" s="151"/>
      <c r="AB21" s="185"/>
      <c r="AC21" s="153"/>
      <c r="AD21" s="64"/>
      <c r="AE21" s="156"/>
      <c r="AF21" s="369"/>
      <c r="AG21" s="369"/>
      <c r="AH21" s="156"/>
      <c r="AI21" s="155"/>
      <c r="AJ21" s="542"/>
      <c r="AK21" s="553"/>
      <c r="AL21" s="227"/>
      <c r="AM21" s="150"/>
      <c r="AN21" s="175"/>
      <c r="AO21" s="175"/>
      <c r="AP21" s="419"/>
      <c r="AQ21" s="369"/>
      <c r="AR21" s="243"/>
      <c r="AS21" s="151"/>
      <c r="AT21" s="670"/>
      <c r="AU21" s="259">
        <v>27908.1</v>
      </c>
      <c r="AV21" s="421">
        <f t="shared" si="7"/>
        <v>0</v>
      </c>
      <c r="AW21" s="421">
        <f t="shared" si="8"/>
        <v>0</v>
      </c>
      <c r="AX21" s="184">
        <f t="shared" si="9"/>
        <v>559.682</v>
      </c>
      <c r="AY21" s="47">
        <f t="shared" si="0"/>
        <v>5476.799999999999</v>
      </c>
      <c r="AZ21" s="47">
        <f t="shared" si="1"/>
        <v>0</v>
      </c>
      <c r="BA21" s="606">
        <f t="shared" si="10"/>
        <v>33944.581999999995</v>
      </c>
      <c r="BB21" s="48">
        <f t="shared" si="2"/>
        <v>0</v>
      </c>
      <c r="BC21" s="49">
        <f t="shared" si="3"/>
        <v>918.7</v>
      </c>
      <c r="BD21" s="378">
        <v>67.75</v>
      </c>
      <c r="BE21" s="48">
        <v>1</v>
      </c>
      <c r="BF21" s="49"/>
      <c r="BG21" s="61"/>
      <c r="BH21" s="63"/>
      <c r="BI21" s="209"/>
      <c r="BJ21" s="60"/>
      <c r="BK21" s="151"/>
      <c r="BL21" s="235"/>
      <c r="BO21" s="140">
        <f t="shared" si="4"/>
        <v>0</v>
      </c>
      <c r="BP21" s="137">
        <f t="shared" si="5"/>
        <v>0</v>
      </c>
      <c r="BQ21" s="145">
        <f t="shared" si="11"/>
        <v>0</v>
      </c>
    </row>
    <row r="22" spans="1:69" ht="38.25">
      <c r="A22" s="55">
        <v>20</v>
      </c>
      <c r="B22" s="55">
        <v>3114</v>
      </c>
      <c r="C22" s="56">
        <v>1</v>
      </c>
      <c r="D22" s="57" t="s">
        <v>100</v>
      </c>
      <c r="E22" s="58">
        <v>25381.6</v>
      </c>
      <c r="F22" s="511">
        <v>0</v>
      </c>
      <c r="G22" s="520">
        <v>685.2552</v>
      </c>
      <c r="H22" s="288">
        <v>1224.5</v>
      </c>
      <c r="I22" s="421">
        <v>3687.5</v>
      </c>
      <c r="J22" s="421">
        <v>0</v>
      </c>
      <c r="K22" s="351">
        <v>30293.6</v>
      </c>
      <c r="L22" s="358">
        <v>430.59999999999997</v>
      </c>
      <c r="M22" s="389"/>
      <c r="N22" s="262">
        <v>0</v>
      </c>
      <c r="O22" s="351">
        <v>68.25999999999999</v>
      </c>
      <c r="P22" s="276">
        <f t="shared" si="6"/>
        <v>270</v>
      </c>
      <c r="Q22" s="270"/>
      <c r="R22" s="262"/>
      <c r="S22" s="575"/>
      <c r="T22" s="575"/>
      <c r="U22" s="575">
        <v>46.2</v>
      </c>
      <c r="V22" s="520"/>
      <c r="W22" s="511"/>
      <c r="X22" s="248"/>
      <c r="Y22" s="481"/>
      <c r="Z22" s="151"/>
      <c r="AA22" s="151"/>
      <c r="AB22" s="185"/>
      <c r="AC22" s="153"/>
      <c r="AD22" s="64"/>
      <c r="AE22" s="373">
        <v>244</v>
      </c>
      <c r="AF22" s="369"/>
      <c r="AG22" s="369"/>
      <c r="AH22" s="156"/>
      <c r="AI22" s="155"/>
      <c r="AJ22" s="542"/>
      <c r="AK22" s="553"/>
      <c r="AL22" s="227"/>
      <c r="AM22" s="150"/>
      <c r="AN22" s="175"/>
      <c r="AO22" s="175"/>
      <c r="AP22" s="419"/>
      <c r="AQ22" s="369"/>
      <c r="AR22" s="243"/>
      <c r="AS22" s="151"/>
      <c r="AT22" s="670"/>
      <c r="AU22" s="259">
        <v>25651.6</v>
      </c>
      <c r="AV22" s="421">
        <f t="shared" si="7"/>
        <v>0</v>
      </c>
      <c r="AW22" s="598">
        <f t="shared" si="8"/>
        <v>685.2552</v>
      </c>
      <c r="AX22" s="184">
        <f t="shared" si="9"/>
        <v>1270.7</v>
      </c>
      <c r="AY22" s="47">
        <f t="shared" si="0"/>
        <v>3931.5</v>
      </c>
      <c r="AZ22" s="47">
        <f t="shared" si="1"/>
        <v>0</v>
      </c>
      <c r="BA22" s="606">
        <f t="shared" si="10"/>
        <v>30853.8</v>
      </c>
      <c r="BB22" s="48">
        <f t="shared" si="2"/>
        <v>0</v>
      </c>
      <c r="BC22" s="49">
        <f t="shared" si="3"/>
        <v>430.59999999999997</v>
      </c>
      <c r="BD22" s="378">
        <v>68.47</v>
      </c>
      <c r="BE22" s="419">
        <v>10</v>
      </c>
      <c r="BF22" s="49"/>
      <c r="BG22" s="61"/>
      <c r="BH22" s="63"/>
      <c r="BI22" s="209"/>
      <c r="BJ22" s="60"/>
      <c r="BK22" s="151"/>
      <c r="BL22" s="235"/>
      <c r="BO22" s="140">
        <f t="shared" si="4"/>
        <v>244</v>
      </c>
      <c r="BP22" s="137">
        <f t="shared" si="5"/>
        <v>0</v>
      </c>
      <c r="BQ22" s="145">
        <f t="shared" si="11"/>
        <v>0</v>
      </c>
    </row>
    <row r="23" spans="1:69" ht="25.5">
      <c r="A23" s="55">
        <v>21</v>
      </c>
      <c r="B23" s="55">
        <v>3114</v>
      </c>
      <c r="C23" s="56">
        <v>1</v>
      </c>
      <c r="D23" s="57" t="s">
        <v>29</v>
      </c>
      <c r="E23" s="58">
        <v>46236.3</v>
      </c>
      <c r="F23" s="511">
        <v>0</v>
      </c>
      <c r="G23" s="520">
        <v>551.4216</v>
      </c>
      <c r="H23" s="520">
        <v>3101.32</v>
      </c>
      <c r="I23" s="421">
        <v>7635.900000000001</v>
      </c>
      <c r="J23" s="421">
        <v>0</v>
      </c>
      <c r="K23" s="351">
        <v>56973.520000000004</v>
      </c>
      <c r="L23" s="358">
        <v>663.6</v>
      </c>
      <c r="M23" s="389"/>
      <c r="N23" s="262">
        <v>5199.999999999996</v>
      </c>
      <c r="O23" s="351">
        <v>139.60000000000002</v>
      </c>
      <c r="P23" s="276">
        <f t="shared" si="6"/>
        <v>234.5</v>
      </c>
      <c r="Q23" s="270"/>
      <c r="R23" s="262"/>
      <c r="S23" s="575"/>
      <c r="T23" s="263">
        <v>28.682</v>
      </c>
      <c r="U23" s="575">
        <v>192.4</v>
      </c>
      <c r="V23" s="520"/>
      <c r="W23" s="511"/>
      <c r="X23" s="248"/>
      <c r="Y23" s="481"/>
      <c r="Z23" s="151"/>
      <c r="AA23" s="151"/>
      <c r="AB23" s="185"/>
      <c r="AC23" s="153"/>
      <c r="AD23" s="64">
        <f>80</f>
        <v>80</v>
      </c>
      <c r="AE23" s="156"/>
      <c r="AF23" s="369"/>
      <c r="AG23" s="369"/>
      <c r="AH23" s="156"/>
      <c r="AI23" s="155"/>
      <c r="AJ23" s="542"/>
      <c r="AK23" s="553"/>
      <c r="AL23" s="227"/>
      <c r="AM23" s="150"/>
      <c r="AN23" s="175"/>
      <c r="AO23" s="175"/>
      <c r="AP23" s="419"/>
      <c r="AQ23" s="369"/>
      <c r="AR23" s="243"/>
      <c r="AS23" s="151"/>
      <c r="AT23" s="670"/>
      <c r="AU23" s="259">
        <v>46470.8</v>
      </c>
      <c r="AV23" s="421">
        <f t="shared" si="7"/>
        <v>0</v>
      </c>
      <c r="AW23" s="598">
        <f t="shared" si="8"/>
        <v>551.4216</v>
      </c>
      <c r="AX23" s="184">
        <f t="shared" si="9"/>
        <v>3322.402</v>
      </c>
      <c r="AY23" s="47">
        <f t="shared" si="0"/>
        <v>7715.900000000001</v>
      </c>
      <c r="AZ23" s="47">
        <f t="shared" si="1"/>
        <v>0</v>
      </c>
      <c r="BA23" s="606">
        <f t="shared" si="10"/>
        <v>57509.102000000006</v>
      </c>
      <c r="BB23" s="48">
        <f t="shared" si="2"/>
        <v>5199.999999999996</v>
      </c>
      <c r="BC23" s="49">
        <f t="shared" si="3"/>
        <v>663.6</v>
      </c>
      <c r="BD23" s="378">
        <v>140.03</v>
      </c>
      <c r="BE23" s="48">
        <v>2</v>
      </c>
      <c r="BF23" s="49"/>
      <c r="BG23" s="61"/>
      <c r="BH23" s="63"/>
      <c r="BI23" s="209"/>
      <c r="BJ23" s="60"/>
      <c r="BK23" s="151"/>
      <c r="BL23" s="235"/>
      <c r="BO23" s="140">
        <f t="shared" si="4"/>
        <v>80</v>
      </c>
      <c r="BP23" s="137">
        <f t="shared" si="5"/>
        <v>0</v>
      </c>
      <c r="BQ23" s="145">
        <f t="shared" si="11"/>
        <v>0</v>
      </c>
    </row>
    <row r="24" spans="1:69" ht="38.25">
      <c r="A24" s="55">
        <v>27</v>
      </c>
      <c r="B24" s="55">
        <v>3114</v>
      </c>
      <c r="C24" s="56">
        <v>1</v>
      </c>
      <c r="D24" s="57" t="s">
        <v>30</v>
      </c>
      <c r="E24" s="58">
        <v>3557.5</v>
      </c>
      <c r="F24" s="511">
        <v>0</v>
      </c>
      <c r="G24" s="520">
        <v>304.6626</v>
      </c>
      <c r="H24" s="288">
        <v>165</v>
      </c>
      <c r="I24" s="421">
        <v>423</v>
      </c>
      <c r="J24" s="421">
        <v>0</v>
      </c>
      <c r="K24" s="351">
        <v>4145.5</v>
      </c>
      <c r="L24" s="358">
        <v>3</v>
      </c>
      <c r="M24" s="389"/>
      <c r="N24" s="412">
        <v>0</v>
      </c>
      <c r="O24" s="351">
        <v>8.979999999999999</v>
      </c>
      <c r="P24" s="276">
        <f t="shared" si="6"/>
        <v>35</v>
      </c>
      <c r="Q24" s="270"/>
      <c r="R24" s="262"/>
      <c r="S24" s="185"/>
      <c r="T24" s="185"/>
      <c r="U24" s="252">
        <v>16.7</v>
      </c>
      <c r="V24" s="520"/>
      <c r="W24" s="511"/>
      <c r="X24" s="248"/>
      <c r="Y24" s="481"/>
      <c r="Z24" s="151"/>
      <c r="AA24" s="151"/>
      <c r="AB24" s="185"/>
      <c r="AC24" s="153"/>
      <c r="AD24" s="64"/>
      <c r="AE24" s="156"/>
      <c r="AF24" s="369"/>
      <c r="AG24" s="369"/>
      <c r="AH24" s="156"/>
      <c r="AI24" s="155"/>
      <c r="AJ24" s="542"/>
      <c r="AK24" s="553"/>
      <c r="AL24" s="227"/>
      <c r="AM24" s="150"/>
      <c r="AN24" s="175"/>
      <c r="AO24" s="175"/>
      <c r="AP24" s="419"/>
      <c r="AQ24" s="369"/>
      <c r="AR24" s="243"/>
      <c r="AS24" s="151"/>
      <c r="AT24" s="670"/>
      <c r="AU24" s="259">
        <v>3592.5</v>
      </c>
      <c r="AV24" s="421">
        <f t="shared" si="7"/>
        <v>0</v>
      </c>
      <c r="AW24" s="421">
        <f t="shared" si="8"/>
        <v>304.6626</v>
      </c>
      <c r="AX24" s="184">
        <f t="shared" si="9"/>
        <v>181.7</v>
      </c>
      <c r="AY24" s="47">
        <f t="shared" si="0"/>
        <v>423</v>
      </c>
      <c r="AZ24" s="47">
        <f t="shared" si="1"/>
        <v>0</v>
      </c>
      <c r="BA24" s="606">
        <f t="shared" si="10"/>
        <v>4197.2</v>
      </c>
      <c r="BB24" s="48">
        <f t="shared" si="2"/>
        <v>0</v>
      </c>
      <c r="BC24" s="49">
        <f t="shared" si="3"/>
        <v>3</v>
      </c>
      <c r="BD24" s="378">
        <v>9.05</v>
      </c>
      <c r="BE24" s="188">
        <v>2</v>
      </c>
      <c r="BF24" s="49"/>
      <c r="BG24" s="61"/>
      <c r="BH24" s="63"/>
      <c r="BI24" s="209"/>
      <c r="BJ24" s="60"/>
      <c r="BK24" s="151"/>
      <c r="BL24" s="235"/>
      <c r="BO24" s="140">
        <f t="shared" si="4"/>
        <v>0</v>
      </c>
      <c r="BP24" s="137">
        <f t="shared" si="5"/>
        <v>0</v>
      </c>
      <c r="BQ24" s="145">
        <f t="shared" si="11"/>
        <v>0</v>
      </c>
    </row>
    <row r="25" spans="1:69" ht="25.5">
      <c r="A25" s="55">
        <v>24</v>
      </c>
      <c r="B25" s="55">
        <v>3114</v>
      </c>
      <c r="C25" s="56">
        <v>1</v>
      </c>
      <c r="D25" s="57" t="s">
        <v>183</v>
      </c>
      <c r="E25" s="58">
        <v>4867.2</v>
      </c>
      <c r="F25" s="511">
        <v>0</v>
      </c>
      <c r="G25" s="520">
        <v>321.5346</v>
      </c>
      <c r="H25" s="288">
        <v>324.49999999999994</v>
      </c>
      <c r="I25" s="421">
        <v>652.9</v>
      </c>
      <c r="J25" s="421">
        <v>0</v>
      </c>
      <c r="K25" s="351">
        <v>5844.599999999999</v>
      </c>
      <c r="L25" s="358">
        <v>25</v>
      </c>
      <c r="M25" s="389"/>
      <c r="N25" s="49">
        <v>0</v>
      </c>
      <c r="O25" s="351">
        <v>11.450000000000001</v>
      </c>
      <c r="P25" s="276">
        <f t="shared" si="6"/>
        <v>19.699999999999818</v>
      </c>
      <c r="Q25" s="270"/>
      <c r="R25" s="262"/>
      <c r="S25" s="185"/>
      <c r="T25" s="185"/>
      <c r="U25" s="575">
        <v>9.6</v>
      </c>
      <c r="V25" s="520"/>
      <c r="W25" s="511"/>
      <c r="X25" s="248"/>
      <c r="Y25" s="481"/>
      <c r="Z25" s="151"/>
      <c r="AA25" s="151"/>
      <c r="AB25" s="185"/>
      <c r="AC25" s="153"/>
      <c r="AD25" s="64"/>
      <c r="AE25" s="156"/>
      <c r="AF25" s="369"/>
      <c r="AG25" s="369"/>
      <c r="AH25" s="156"/>
      <c r="AI25" s="155"/>
      <c r="AJ25" s="542"/>
      <c r="AK25" s="553"/>
      <c r="AL25" s="227"/>
      <c r="AM25" s="150"/>
      <c r="AN25" s="175"/>
      <c r="AO25" s="175"/>
      <c r="AP25" s="419"/>
      <c r="AQ25" s="369"/>
      <c r="AR25" s="243"/>
      <c r="AS25" s="151"/>
      <c r="AT25" s="670"/>
      <c r="AU25" s="259">
        <v>4886.9</v>
      </c>
      <c r="AV25" s="421">
        <f t="shared" si="7"/>
        <v>0</v>
      </c>
      <c r="AW25" s="421">
        <f t="shared" si="8"/>
        <v>321.5346</v>
      </c>
      <c r="AX25" s="184">
        <f t="shared" si="9"/>
        <v>334.09999999999997</v>
      </c>
      <c r="AY25" s="47">
        <f t="shared" si="0"/>
        <v>652.9</v>
      </c>
      <c r="AZ25" s="47">
        <f t="shared" si="1"/>
        <v>0</v>
      </c>
      <c r="BA25" s="606">
        <f t="shared" si="10"/>
        <v>5873.9</v>
      </c>
      <c r="BB25" s="48">
        <f t="shared" si="2"/>
        <v>0</v>
      </c>
      <c r="BC25" s="49">
        <f t="shared" si="3"/>
        <v>25</v>
      </c>
      <c r="BD25" s="378">
        <v>11.49</v>
      </c>
      <c r="BE25" s="48">
        <v>0</v>
      </c>
      <c r="BF25" s="49"/>
      <c r="BG25" s="61"/>
      <c r="BH25" s="63"/>
      <c r="BI25" s="209"/>
      <c r="BJ25" s="60"/>
      <c r="BK25" s="151"/>
      <c r="BL25" s="235"/>
      <c r="BO25" s="140">
        <f t="shared" si="4"/>
        <v>0</v>
      </c>
      <c r="BP25" s="137">
        <f t="shared" si="5"/>
        <v>0</v>
      </c>
      <c r="BQ25" s="145">
        <f t="shared" si="11"/>
        <v>0</v>
      </c>
    </row>
    <row r="26" spans="1:69" ht="25.5">
      <c r="A26" s="55">
        <v>25</v>
      </c>
      <c r="B26" s="55">
        <v>3114</v>
      </c>
      <c r="C26" s="56">
        <v>1</v>
      </c>
      <c r="D26" s="57" t="s">
        <v>31</v>
      </c>
      <c r="E26" s="58">
        <v>6491.4</v>
      </c>
      <c r="F26" s="511">
        <v>0</v>
      </c>
      <c r="G26" s="520">
        <v>375.2508</v>
      </c>
      <c r="H26" s="288">
        <v>253.5</v>
      </c>
      <c r="I26" s="421">
        <v>1116.7</v>
      </c>
      <c r="J26" s="421">
        <v>0</v>
      </c>
      <c r="K26" s="351">
        <v>7861.599999999999</v>
      </c>
      <c r="L26" s="358">
        <v>0</v>
      </c>
      <c r="M26" s="389"/>
      <c r="N26" s="49">
        <v>0</v>
      </c>
      <c r="O26" s="351">
        <v>16.37</v>
      </c>
      <c r="P26" s="276">
        <f t="shared" si="6"/>
        <v>26.5</v>
      </c>
      <c r="Q26" s="270"/>
      <c r="R26" s="262"/>
      <c r="S26" s="185"/>
      <c r="T26" s="185"/>
      <c r="U26" s="575">
        <v>8</v>
      </c>
      <c r="V26" s="520"/>
      <c r="W26" s="511"/>
      <c r="X26" s="248"/>
      <c r="Y26" s="481"/>
      <c r="Z26" s="151"/>
      <c r="AA26" s="151"/>
      <c r="AB26" s="185"/>
      <c r="AC26" s="153"/>
      <c r="AD26" s="64"/>
      <c r="AE26" s="156"/>
      <c r="AF26" s="369"/>
      <c r="AG26" s="369"/>
      <c r="AH26" s="156"/>
      <c r="AI26" s="155"/>
      <c r="AJ26" s="542"/>
      <c r="AK26" s="553"/>
      <c r="AL26" s="227"/>
      <c r="AM26" s="150"/>
      <c r="AN26" s="175"/>
      <c r="AO26" s="175"/>
      <c r="AP26" s="419"/>
      <c r="AQ26" s="369"/>
      <c r="AR26" s="243"/>
      <c r="AS26" s="151"/>
      <c r="AT26" s="670"/>
      <c r="AU26" s="259">
        <v>6517.9</v>
      </c>
      <c r="AV26" s="421">
        <f t="shared" si="7"/>
        <v>0</v>
      </c>
      <c r="AW26" s="598">
        <f t="shared" si="8"/>
        <v>375.2508</v>
      </c>
      <c r="AX26" s="184">
        <f t="shared" si="9"/>
        <v>261.5</v>
      </c>
      <c r="AY26" s="47">
        <f t="shared" si="0"/>
        <v>1116.7</v>
      </c>
      <c r="AZ26" s="47">
        <f t="shared" si="1"/>
        <v>0</v>
      </c>
      <c r="BA26" s="606">
        <f t="shared" si="10"/>
        <v>7896.099999999999</v>
      </c>
      <c r="BB26" s="48">
        <f t="shared" si="2"/>
        <v>0</v>
      </c>
      <c r="BC26" s="49">
        <f t="shared" si="3"/>
        <v>0</v>
      </c>
      <c r="BD26" s="378">
        <v>16.42</v>
      </c>
      <c r="BE26" s="48">
        <v>0</v>
      </c>
      <c r="BF26" s="49"/>
      <c r="BG26" s="61"/>
      <c r="BH26" s="63"/>
      <c r="BI26" s="209"/>
      <c r="BJ26" s="60"/>
      <c r="BK26" s="151"/>
      <c r="BL26" s="235"/>
      <c r="BO26" s="140">
        <f t="shared" si="4"/>
        <v>0</v>
      </c>
      <c r="BP26" s="137">
        <f t="shared" si="5"/>
        <v>0</v>
      </c>
      <c r="BQ26" s="145">
        <f t="shared" si="11"/>
        <v>0</v>
      </c>
    </row>
    <row r="27" spans="1:69" ht="38.25">
      <c r="A27" s="55">
        <v>155</v>
      </c>
      <c r="B27" s="55">
        <v>3146</v>
      </c>
      <c r="C27" s="56">
        <v>1</v>
      </c>
      <c r="D27" s="57" t="s">
        <v>164</v>
      </c>
      <c r="E27" s="58">
        <v>21024.8</v>
      </c>
      <c r="F27" s="511">
        <v>0</v>
      </c>
      <c r="G27" s="288">
        <v>0</v>
      </c>
      <c r="H27" s="287">
        <v>658</v>
      </c>
      <c r="I27" s="421">
        <f>4089.8+6+2</f>
        <v>4097.8</v>
      </c>
      <c r="J27" s="421">
        <v>307.3</v>
      </c>
      <c r="K27" s="351">
        <v>25772.6</v>
      </c>
      <c r="L27" s="358">
        <v>29.5</v>
      </c>
      <c r="M27" s="389"/>
      <c r="N27" s="49">
        <v>0</v>
      </c>
      <c r="O27" s="351">
        <v>52.13</v>
      </c>
      <c r="P27" s="276">
        <f t="shared" si="6"/>
        <v>102.5</v>
      </c>
      <c r="Q27" s="270"/>
      <c r="R27" s="262"/>
      <c r="S27" s="185"/>
      <c r="T27" s="185"/>
      <c r="U27" s="575">
        <v>-62.4</v>
      </c>
      <c r="V27" s="287"/>
      <c r="W27" s="481"/>
      <c r="X27" s="248"/>
      <c r="Y27" s="481"/>
      <c r="Z27" s="151"/>
      <c r="AA27" s="151"/>
      <c r="AB27" s="185"/>
      <c r="AC27" s="153"/>
      <c r="AD27" s="486">
        <f>11+23.2</f>
        <v>34.2</v>
      </c>
      <c r="AE27" s="156"/>
      <c r="AF27" s="369"/>
      <c r="AG27" s="369"/>
      <c r="AH27" s="156"/>
      <c r="AI27" s="155"/>
      <c r="AJ27" s="542"/>
      <c r="AK27" s="553"/>
      <c r="AL27" s="227"/>
      <c r="AM27" s="150"/>
      <c r="AN27" s="175"/>
      <c r="AO27" s="175"/>
      <c r="AP27" s="419"/>
      <c r="AQ27" s="369"/>
      <c r="AR27" s="243"/>
      <c r="AS27" s="151"/>
      <c r="AT27" s="670"/>
      <c r="AU27" s="259">
        <v>21127.3</v>
      </c>
      <c r="AV27" s="421">
        <f t="shared" si="7"/>
        <v>0</v>
      </c>
      <c r="AW27" s="421">
        <f t="shared" si="8"/>
        <v>0</v>
      </c>
      <c r="AX27" s="184">
        <f t="shared" si="9"/>
        <v>595.6</v>
      </c>
      <c r="AY27" s="47">
        <f t="shared" si="0"/>
        <v>4132</v>
      </c>
      <c r="AZ27" s="421">
        <f t="shared" si="1"/>
        <v>307.3</v>
      </c>
      <c r="BA27" s="606">
        <f t="shared" si="10"/>
        <v>25854.899999999998</v>
      </c>
      <c r="BB27" s="48">
        <f t="shared" si="2"/>
        <v>0</v>
      </c>
      <c r="BC27" s="49">
        <f t="shared" si="3"/>
        <v>29.5</v>
      </c>
      <c r="BD27" s="378">
        <v>52.29</v>
      </c>
      <c r="BE27" s="48">
        <v>10</v>
      </c>
      <c r="BF27" s="49"/>
      <c r="BG27" s="61"/>
      <c r="BH27" s="63"/>
      <c r="BI27" s="216">
        <v>192.7</v>
      </c>
      <c r="BJ27" s="60"/>
      <c r="BK27" s="151"/>
      <c r="BL27" s="235"/>
      <c r="BO27" s="140">
        <f t="shared" si="4"/>
        <v>34.2</v>
      </c>
      <c r="BP27" s="137">
        <f t="shared" si="5"/>
        <v>0</v>
      </c>
      <c r="BQ27" s="145">
        <f t="shared" si="11"/>
        <v>0</v>
      </c>
    </row>
    <row r="28" spans="1:69" ht="27.75" customHeight="1">
      <c r="A28" s="55">
        <v>22</v>
      </c>
      <c r="B28" s="55">
        <v>4322</v>
      </c>
      <c r="C28" s="56">
        <v>1</v>
      </c>
      <c r="D28" s="57" t="s">
        <v>32</v>
      </c>
      <c r="E28" s="58">
        <v>10693.3</v>
      </c>
      <c r="F28" s="511">
        <v>0</v>
      </c>
      <c r="G28" s="288">
        <v>0</v>
      </c>
      <c r="H28" s="287">
        <v>453</v>
      </c>
      <c r="I28" s="421">
        <v>3378.2</v>
      </c>
      <c r="J28" s="421">
        <v>0</v>
      </c>
      <c r="K28" s="351">
        <v>14524.5</v>
      </c>
      <c r="L28" s="358">
        <v>163</v>
      </c>
      <c r="M28" s="389"/>
      <c r="N28" s="49">
        <v>0</v>
      </c>
      <c r="O28" s="351">
        <v>32.34</v>
      </c>
      <c r="P28" s="276">
        <f t="shared" si="6"/>
        <v>83.20000000000073</v>
      </c>
      <c r="Q28" s="270"/>
      <c r="R28" s="262"/>
      <c r="S28" s="185"/>
      <c r="T28" s="185"/>
      <c r="U28" s="575">
        <v>11.2</v>
      </c>
      <c r="V28" s="287"/>
      <c r="W28" s="481"/>
      <c r="X28" s="248"/>
      <c r="Y28" s="481"/>
      <c r="Z28" s="151"/>
      <c r="AA28" s="151"/>
      <c r="AB28" s="185"/>
      <c r="AC28" s="153"/>
      <c r="AD28" s="64"/>
      <c r="AE28" s="156"/>
      <c r="AF28" s="369"/>
      <c r="AG28" s="369"/>
      <c r="AH28" s="156"/>
      <c r="AI28" s="155"/>
      <c r="AJ28" s="542"/>
      <c r="AK28" s="553"/>
      <c r="AL28" s="227"/>
      <c r="AM28" s="150"/>
      <c r="AN28" s="175"/>
      <c r="AO28" s="175"/>
      <c r="AP28" s="419"/>
      <c r="AQ28" s="369"/>
      <c r="AR28" s="243"/>
      <c r="AS28" s="151"/>
      <c r="AT28" s="670"/>
      <c r="AU28" s="259">
        <v>10776.5</v>
      </c>
      <c r="AV28" s="421">
        <f t="shared" si="7"/>
        <v>0</v>
      </c>
      <c r="AW28" s="421">
        <f t="shared" si="8"/>
        <v>0</v>
      </c>
      <c r="AX28" s="184">
        <f t="shared" si="9"/>
        <v>464.2</v>
      </c>
      <c r="AY28" s="47">
        <f t="shared" si="0"/>
        <v>3378.2</v>
      </c>
      <c r="AZ28" s="47">
        <f t="shared" si="1"/>
        <v>0</v>
      </c>
      <c r="BA28" s="606">
        <f t="shared" si="10"/>
        <v>14618.900000000001</v>
      </c>
      <c r="BB28" s="48">
        <f t="shared" si="2"/>
        <v>0</v>
      </c>
      <c r="BC28" s="49">
        <f t="shared" si="3"/>
        <v>163</v>
      </c>
      <c r="BD28" s="378">
        <v>32.6</v>
      </c>
      <c r="BE28" s="48">
        <v>0</v>
      </c>
      <c r="BF28" s="49"/>
      <c r="BG28" s="61"/>
      <c r="BH28" s="63"/>
      <c r="BI28" s="216"/>
      <c r="BJ28" s="60"/>
      <c r="BK28" s="151"/>
      <c r="BL28" s="235"/>
      <c r="BO28" s="140">
        <f t="shared" si="4"/>
        <v>0</v>
      </c>
      <c r="BP28" s="137">
        <f t="shared" si="5"/>
        <v>0</v>
      </c>
      <c r="BQ28" s="145">
        <f t="shared" si="11"/>
        <v>0</v>
      </c>
    </row>
    <row r="29" spans="1:69" ht="25.5">
      <c r="A29" s="55">
        <v>32</v>
      </c>
      <c r="B29" s="55">
        <v>3147</v>
      </c>
      <c r="C29" s="56">
        <v>1</v>
      </c>
      <c r="D29" s="66" t="s">
        <v>33</v>
      </c>
      <c r="E29" s="58">
        <v>18912.8</v>
      </c>
      <c r="F29" s="511">
        <v>0</v>
      </c>
      <c r="G29" s="288">
        <v>0</v>
      </c>
      <c r="H29" s="287">
        <v>597</v>
      </c>
      <c r="I29" s="421">
        <v>4512.8</v>
      </c>
      <c r="J29" s="421">
        <v>0</v>
      </c>
      <c r="K29" s="351">
        <v>24022.6</v>
      </c>
      <c r="L29" s="358">
        <v>711.3</v>
      </c>
      <c r="M29" s="389"/>
      <c r="N29" s="49">
        <v>0</v>
      </c>
      <c r="O29" s="351">
        <v>64.4</v>
      </c>
      <c r="P29" s="276">
        <f t="shared" si="6"/>
        <v>48.60000000000218</v>
      </c>
      <c r="Q29" s="270"/>
      <c r="R29" s="262"/>
      <c r="S29" s="185"/>
      <c r="T29" s="185"/>
      <c r="U29" s="575">
        <v>-3.5</v>
      </c>
      <c r="V29" s="287"/>
      <c r="W29" s="481"/>
      <c r="X29" s="248"/>
      <c r="Y29" s="481"/>
      <c r="Z29" s="151"/>
      <c r="AA29" s="151"/>
      <c r="AB29" s="185"/>
      <c r="AC29" s="153"/>
      <c r="AD29" s="64"/>
      <c r="AE29" s="156"/>
      <c r="AF29" s="369"/>
      <c r="AG29" s="369"/>
      <c r="AH29" s="156">
        <v>37.6</v>
      </c>
      <c r="AI29" s="155"/>
      <c r="AJ29" s="542"/>
      <c r="AK29" s="553"/>
      <c r="AL29" s="227"/>
      <c r="AM29" s="150"/>
      <c r="AN29" s="175"/>
      <c r="AO29" s="175"/>
      <c r="AP29" s="419">
        <v>37.6</v>
      </c>
      <c r="AQ29" s="369"/>
      <c r="AR29" s="243"/>
      <c r="AS29" s="151"/>
      <c r="AT29" s="670"/>
      <c r="AU29" s="259">
        <v>18961.4</v>
      </c>
      <c r="AV29" s="421">
        <f t="shared" si="7"/>
        <v>0</v>
      </c>
      <c r="AW29" s="421">
        <f t="shared" si="8"/>
        <v>0</v>
      </c>
      <c r="AX29" s="184">
        <f t="shared" si="9"/>
        <v>593.5</v>
      </c>
      <c r="AY29" s="47">
        <f t="shared" si="0"/>
        <v>4550.400000000001</v>
      </c>
      <c r="AZ29" s="47">
        <f t="shared" si="1"/>
        <v>0</v>
      </c>
      <c r="BA29" s="606">
        <f t="shared" si="10"/>
        <v>24105.300000000003</v>
      </c>
      <c r="BB29" s="48">
        <f t="shared" si="2"/>
        <v>0</v>
      </c>
      <c r="BC29" s="49">
        <f t="shared" si="3"/>
        <v>748.9</v>
      </c>
      <c r="BD29" s="378">
        <v>64.76</v>
      </c>
      <c r="BE29" s="48">
        <v>0</v>
      </c>
      <c r="BF29" s="49"/>
      <c r="BG29" s="61"/>
      <c r="BH29" s="63"/>
      <c r="BI29" s="216">
        <v>1300</v>
      </c>
      <c r="BJ29" s="60"/>
      <c r="BK29" s="151"/>
      <c r="BL29" s="235"/>
      <c r="BO29" s="140">
        <f t="shared" si="4"/>
        <v>37.6</v>
      </c>
      <c r="BP29" s="137">
        <f t="shared" si="5"/>
        <v>37.6</v>
      </c>
      <c r="BQ29" s="145">
        <f t="shared" si="11"/>
        <v>0</v>
      </c>
    </row>
    <row r="30" spans="1:69" ht="25.5">
      <c r="A30" s="55">
        <v>35</v>
      </c>
      <c r="B30" s="55">
        <v>3142</v>
      </c>
      <c r="C30" s="56">
        <v>1</v>
      </c>
      <c r="D30" s="67" t="s">
        <v>34</v>
      </c>
      <c r="E30" s="58">
        <v>5821.9</v>
      </c>
      <c r="F30" s="511">
        <v>0</v>
      </c>
      <c r="G30" s="288">
        <v>0</v>
      </c>
      <c r="H30" s="287">
        <v>0</v>
      </c>
      <c r="I30" s="421">
        <v>2213.9</v>
      </c>
      <c r="J30" s="421">
        <v>0</v>
      </c>
      <c r="K30" s="351">
        <v>8035.799999999999</v>
      </c>
      <c r="L30" s="358">
        <v>450.2</v>
      </c>
      <c r="M30" s="389"/>
      <c r="N30" s="49">
        <v>0</v>
      </c>
      <c r="O30" s="351">
        <v>23.79</v>
      </c>
      <c r="P30" s="276">
        <f t="shared" si="6"/>
        <v>21.400000000000546</v>
      </c>
      <c r="Q30" s="270"/>
      <c r="R30" s="262"/>
      <c r="S30" s="185"/>
      <c r="T30" s="185"/>
      <c r="U30" s="575"/>
      <c r="V30" s="287"/>
      <c r="W30" s="481"/>
      <c r="X30" s="248"/>
      <c r="Y30" s="481"/>
      <c r="Z30" s="151"/>
      <c r="AA30" s="151"/>
      <c r="AB30" s="185"/>
      <c r="AC30" s="153"/>
      <c r="AD30" s="64"/>
      <c r="AE30" s="156"/>
      <c r="AF30" s="369"/>
      <c r="AG30" s="369"/>
      <c r="AH30" s="156"/>
      <c r="AI30" s="155"/>
      <c r="AJ30" s="542"/>
      <c r="AK30" s="553"/>
      <c r="AL30" s="227"/>
      <c r="AM30" s="150"/>
      <c r="AN30" s="175"/>
      <c r="AO30" s="175"/>
      <c r="AP30" s="419"/>
      <c r="AQ30" s="455"/>
      <c r="AR30" s="243"/>
      <c r="AS30" s="151"/>
      <c r="AT30" s="670"/>
      <c r="AU30" s="259">
        <v>5843.3</v>
      </c>
      <c r="AV30" s="421">
        <f t="shared" si="7"/>
        <v>0</v>
      </c>
      <c r="AW30" s="421">
        <f t="shared" si="8"/>
        <v>0</v>
      </c>
      <c r="AX30" s="184">
        <f t="shared" si="9"/>
        <v>0</v>
      </c>
      <c r="AY30" s="47">
        <f t="shared" si="0"/>
        <v>2213.9</v>
      </c>
      <c r="AZ30" s="47">
        <f t="shared" si="1"/>
        <v>0</v>
      </c>
      <c r="BA30" s="606">
        <f t="shared" si="10"/>
        <v>8057.200000000001</v>
      </c>
      <c r="BB30" s="48">
        <f t="shared" si="2"/>
        <v>0</v>
      </c>
      <c r="BC30" s="49">
        <f t="shared" si="3"/>
        <v>450.2</v>
      </c>
      <c r="BD30" s="378">
        <v>23.88</v>
      </c>
      <c r="BE30" s="48">
        <v>0</v>
      </c>
      <c r="BF30" s="49"/>
      <c r="BG30" s="61"/>
      <c r="BH30" s="63"/>
      <c r="BI30" s="209"/>
      <c r="BJ30" s="60"/>
      <c r="BK30" s="151"/>
      <c r="BL30" s="235"/>
      <c r="BO30" s="140">
        <f t="shared" si="4"/>
        <v>0</v>
      </c>
      <c r="BP30" s="137">
        <f t="shared" si="5"/>
        <v>0</v>
      </c>
      <c r="BQ30" s="145">
        <f t="shared" si="11"/>
        <v>0</v>
      </c>
    </row>
    <row r="31" spans="1:69" ht="51">
      <c r="A31" s="55">
        <v>52</v>
      </c>
      <c r="B31" s="55">
        <v>3149</v>
      </c>
      <c r="C31" s="56">
        <v>1</v>
      </c>
      <c r="D31" s="66" t="s">
        <v>145</v>
      </c>
      <c r="E31" s="58">
        <v>0</v>
      </c>
      <c r="F31" s="514">
        <v>0</v>
      </c>
      <c r="G31" s="310">
        <v>0</v>
      </c>
      <c r="H31" s="183">
        <v>72</v>
      </c>
      <c r="I31" s="421">
        <v>1496</v>
      </c>
      <c r="J31" s="421">
        <v>0</v>
      </c>
      <c r="K31" s="351">
        <v>1568</v>
      </c>
      <c r="L31" s="358">
        <v>22</v>
      </c>
      <c r="M31" s="389"/>
      <c r="N31" s="49">
        <v>0</v>
      </c>
      <c r="O31" s="351">
        <v>0</v>
      </c>
      <c r="P31" s="276">
        <f t="shared" si="6"/>
        <v>0</v>
      </c>
      <c r="Q31" s="270"/>
      <c r="R31" s="262"/>
      <c r="S31" s="185"/>
      <c r="T31" s="185"/>
      <c r="U31" s="575"/>
      <c r="V31" s="183"/>
      <c r="W31" s="480"/>
      <c r="X31" s="172"/>
      <c r="Y31" s="480"/>
      <c r="Z31" s="157"/>
      <c r="AA31" s="157"/>
      <c r="AB31" s="185"/>
      <c r="AC31" s="153"/>
      <c r="AD31" s="64">
        <v>40</v>
      </c>
      <c r="AE31" s="156"/>
      <c r="AF31" s="369"/>
      <c r="AG31" s="369"/>
      <c r="AH31" s="156"/>
      <c r="AI31" s="155"/>
      <c r="AJ31" s="542"/>
      <c r="AK31" s="553"/>
      <c r="AL31" s="227"/>
      <c r="AM31" s="159"/>
      <c r="AN31" s="182"/>
      <c r="AO31" s="182"/>
      <c r="AP31" s="419"/>
      <c r="AQ31" s="455"/>
      <c r="AR31" s="243"/>
      <c r="AS31" s="157"/>
      <c r="AT31" s="670"/>
      <c r="AU31" s="259">
        <v>0</v>
      </c>
      <c r="AV31" s="421">
        <f t="shared" si="7"/>
        <v>0</v>
      </c>
      <c r="AW31" s="421">
        <f t="shared" si="8"/>
        <v>0</v>
      </c>
      <c r="AX31" s="184">
        <f t="shared" si="9"/>
        <v>72</v>
      </c>
      <c r="AY31" s="47">
        <f t="shared" si="0"/>
        <v>1536</v>
      </c>
      <c r="AZ31" s="47">
        <f t="shared" si="1"/>
        <v>0</v>
      </c>
      <c r="BA31" s="606">
        <f t="shared" si="10"/>
        <v>1608</v>
      </c>
      <c r="BB31" s="48">
        <f t="shared" si="2"/>
        <v>0</v>
      </c>
      <c r="BC31" s="49">
        <f t="shared" si="3"/>
        <v>22</v>
      </c>
      <c r="BD31" s="378">
        <f>O31+AC31</f>
        <v>0</v>
      </c>
      <c r="BE31" s="60">
        <v>15</v>
      </c>
      <c r="BF31" s="49"/>
      <c r="BG31" s="61">
        <v>30</v>
      </c>
      <c r="BH31" s="63">
        <v>30</v>
      </c>
      <c r="BI31" s="209"/>
      <c r="BJ31" s="60"/>
      <c r="BK31" s="151"/>
      <c r="BL31" s="235"/>
      <c r="BO31" s="140">
        <f t="shared" si="4"/>
        <v>40</v>
      </c>
      <c r="BP31" s="137">
        <f t="shared" si="5"/>
        <v>0</v>
      </c>
      <c r="BQ31" s="145">
        <f t="shared" si="11"/>
        <v>0</v>
      </c>
    </row>
    <row r="32" spans="1:69" ht="28.5" customHeight="1" thickBot="1">
      <c r="A32" s="126">
        <v>153</v>
      </c>
      <c r="B32" s="126">
        <v>3119</v>
      </c>
      <c r="C32" s="127">
        <v>1</v>
      </c>
      <c r="D32" s="128" t="s">
        <v>35</v>
      </c>
      <c r="E32" s="129">
        <v>0</v>
      </c>
      <c r="F32" s="600">
        <v>0</v>
      </c>
      <c r="G32" s="427">
        <v>0</v>
      </c>
      <c r="H32" s="289">
        <v>283</v>
      </c>
      <c r="I32" s="422">
        <v>13</v>
      </c>
      <c r="J32" s="422">
        <v>0</v>
      </c>
      <c r="K32" s="352">
        <v>296</v>
      </c>
      <c r="L32" s="359">
        <v>8</v>
      </c>
      <c r="M32" s="390"/>
      <c r="N32" s="133">
        <v>0</v>
      </c>
      <c r="O32" s="352">
        <v>0</v>
      </c>
      <c r="P32" s="393">
        <f t="shared" si="6"/>
        <v>0</v>
      </c>
      <c r="Q32" s="272"/>
      <c r="R32" s="289"/>
      <c r="S32" s="631"/>
      <c r="T32" s="631"/>
      <c r="U32" s="576">
        <v>-283</v>
      </c>
      <c r="V32" s="289"/>
      <c r="W32" s="482"/>
      <c r="X32" s="565"/>
      <c r="Y32" s="482"/>
      <c r="Z32" s="160"/>
      <c r="AA32" s="160"/>
      <c r="AB32" s="576"/>
      <c r="AC32" s="153"/>
      <c r="AD32" s="131"/>
      <c r="AE32" s="162"/>
      <c r="AF32" s="370"/>
      <c r="AG32" s="370"/>
      <c r="AH32" s="162"/>
      <c r="AI32" s="161"/>
      <c r="AJ32" s="543"/>
      <c r="AK32" s="554"/>
      <c r="AL32" s="229"/>
      <c r="AM32" s="163"/>
      <c r="AN32" s="435"/>
      <c r="AO32" s="435"/>
      <c r="AP32" s="456"/>
      <c r="AQ32" s="457"/>
      <c r="AR32" s="244"/>
      <c r="AS32" s="160"/>
      <c r="AT32" s="671"/>
      <c r="AU32" s="384">
        <v>0</v>
      </c>
      <c r="AV32" s="422">
        <f t="shared" si="7"/>
        <v>0</v>
      </c>
      <c r="AW32" s="422">
        <f t="shared" si="8"/>
        <v>0</v>
      </c>
      <c r="AX32" s="593">
        <f t="shared" si="9"/>
        <v>0</v>
      </c>
      <c r="AY32" s="130">
        <f t="shared" si="0"/>
        <v>13</v>
      </c>
      <c r="AZ32" s="130">
        <f t="shared" si="1"/>
        <v>0</v>
      </c>
      <c r="BA32" s="607">
        <f t="shared" si="10"/>
        <v>13</v>
      </c>
      <c r="BB32" s="132">
        <f t="shared" si="2"/>
        <v>0</v>
      </c>
      <c r="BC32" s="133">
        <f t="shared" si="3"/>
        <v>8</v>
      </c>
      <c r="BD32" s="354">
        <f>O32+AC32</f>
        <v>0</v>
      </c>
      <c r="BE32" s="132">
        <v>0</v>
      </c>
      <c r="BF32" s="133"/>
      <c r="BG32" s="359"/>
      <c r="BH32" s="133"/>
      <c r="BI32" s="212"/>
      <c r="BJ32" s="132"/>
      <c r="BK32" s="265"/>
      <c r="BL32" s="236"/>
      <c r="BO32" s="140">
        <f t="shared" si="4"/>
        <v>0</v>
      </c>
      <c r="BP32" s="137">
        <f t="shared" si="5"/>
        <v>0</v>
      </c>
      <c r="BQ32" s="145">
        <f t="shared" si="11"/>
        <v>0</v>
      </c>
    </row>
    <row r="33" spans="1:69" ht="21.75" customHeight="1">
      <c r="A33" s="75">
        <v>90</v>
      </c>
      <c r="B33" s="75">
        <v>3121</v>
      </c>
      <c r="C33" s="76">
        <v>2</v>
      </c>
      <c r="D33" s="77" t="s">
        <v>36</v>
      </c>
      <c r="E33" s="46">
        <v>15707.4</v>
      </c>
      <c r="F33" s="511">
        <v>0</v>
      </c>
      <c r="G33" s="288">
        <v>0</v>
      </c>
      <c r="H33" s="287">
        <v>539.56</v>
      </c>
      <c r="I33" s="421">
        <v>2754.6</v>
      </c>
      <c r="J33" s="421">
        <v>126</v>
      </c>
      <c r="K33" s="351">
        <v>19001.559999999998</v>
      </c>
      <c r="L33" s="358">
        <v>79.3</v>
      </c>
      <c r="M33" s="389"/>
      <c r="N33" s="49">
        <v>0</v>
      </c>
      <c r="O33" s="351">
        <v>39.2</v>
      </c>
      <c r="P33" s="275">
        <f t="shared" si="6"/>
        <v>47.5</v>
      </c>
      <c r="Q33" s="270"/>
      <c r="R33" s="262"/>
      <c r="S33" s="185"/>
      <c r="T33" s="185"/>
      <c r="U33" s="575">
        <v>29.2</v>
      </c>
      <c r="V33" s="287"/>
      <c r="W33" s="481"/>
      <c r="X33" s="248"/>
      <c r="Y33" s="481"/>
      <c r="Z33" s="151"/>
      <c r="AA33" s="151"/>
      <c r="AB33" s="185"/>
      <c r="AC33" s="324"/>
      <c r="AD33" s="64"/>
      <c r="AE33" s="156"/>
      <c r="AF33" s="369"/>
      <c r="AG33" s="369"/>
      <c r="AH33" s="156"/>
      <c r="AI33" s="155"/>
      <c r="AJ33" s="542"/>
      <c r="AK33" s="553"/>
      <c r="AL33" s="227"/>
      <c r="AM33" s="150"/>
      <c r="AN33" s="175"/>
      <c r="AO33" s="175"/>
      <c r="AP33" s="419"/>
      <c r="AQ33" s="455"/>
      <c r="AR33" s="243"/>
      <c r="AS33" s="151"/>
      <c r="AT33" s="670"/>
      <c r="AU33" s="259">
        <v>15754.9</v>
      </c>
      <c r="AV33" s="421">
        <f t="shared" si="7"/>
        <v>0</v>
      </c>
      <c r="AW33" s="421">
        <f t="shared" si="8"/>
        <v>0</v>
      </c>
      <c r="AX33" s="184">
        <f t="shared" si="9"/>
        <v>568.76</v>
      </c>
      <c r="AY33" s="47">
        <f t="shared" si="0"/>
        <v>2754.6</v>
      </c>
      <c r="AZ33" s="47">
        <f t="shared" si="1"/>
        <v>126</v>
      </c>
      <c r="BA33" s="606">
        <f t="shared" si="10"/>
        <v>19078.26</v>
      </c>
      <c r="BB33" s="48">
        <f t="shared" si="2"/>
        <v>0</v>
      </c>
      <c r="BC33" s="49">
        <f t="shared" si="3"/>
        <v>79.3</v>
      </c>
      <c r="BD33" s="378">
        <v>39.32</v>
      </c>
      <c r="BE33" s="48">
        <v>1</v>
      </c>
      <c r="BF33" s="49"/>
      <c r="BG33" s="358"/>
      <c r="BH33" s="49"/>
      <c r="BI33" s="213"/>
      <c r="BJ33" s="48"/>
      <c r="BK33" s="151"/>
      <c r="BL33" s="235"/>
      <c r="BM33" s="74"/>
      <c r="BO33" s="140">
        <f t="shared" si="4"/>
        <v>0</v>
      </c>
      <c r="BP33" s="137">
        <f>AP33+AQ33</f>
        <v>0</v>
      </c>
      <c r="BQ33" s="145">
        <f t="shared" si="11"/>
        <v>0</v>
      </c>
    </row>
    <row r="34" spans="1:69" ht="24" customHeight="1">
      <c r="A34" s="75">
        <v>91</v>
      </c>
      <c r="B34" s="75">
        <v>3121</v>
      </c>
      <c r="C34" s="76">
        <v>2</v>
      </c>
      <c r="D34" s="77" t="s">
        <v>204</v>
      </c>
      <c r="E34" s="78">
        <v>28127.8</v>
      </c>
      <c r="F34" s="511">
        <v>0</v>
      </c>
      <c r="G34" s="288">
        <v>0</v>
      </c>
      <c r="H34" s="287">
        <v>865.136</v>
      </c>
      <c r="I34" s="421">
        <v>6242.7</v>
      </c>
      <c r="J34" s="421">
        <v>0</v>
      </c>
      <c r="K34" s="351">
        <v>35235.636</v>
      </c>
      <c r="L34" s="358">
        <v>570.4300000000001</v>
      </c>
      <c r="M34" s="389"/>
      <c r="N34" s="81">
        <v>0</v>
      </c>
      <c r="O34" s="351">
        <v>69.28</v>
      </c>
      <c r="P34" s="276">
        <f t="shared" si="6"/>
        <v>490.676660000001</v>
      </c>
      <c r="Q34" s="270"/>
      <c r="R34" s="262"/>
      <c r="S34" s="185"/>
      <c r="T34" s="185"/>
      <c r="U34" s="263">
        <v>232.4</v>
      </c>
      <c r="V34" s="287"/>
      <c r="W34" s="481"/>
      <c r="X34" s="248"/>
      <c r="Y34" s="481"/>
      <c r="Z34" s="151"/>
      <c r="AA34" s="151"/>
      <c r="AB34" s="185"/>
      <c r="AC34" s="153"/>
      <c r="AD34" s="64">
        <f>78.1+70</f>
        <v>148.1</v>
      </c>
      <c r="AE34" s="373"/>
      <c r="AF34" s="369"/>
      <c r="AG34" s="369"/>
      <c r="AH34" s="156"/>
      <c r="AI34" s="155"/>
      <c r="AJ34" s="542"/>
      <c r="AK34" s="553"/>
      <c r="AL34" s="227"/>
      <c r="AM34" s="150"/>
      <c r="AN34" s="175"/>
      <c r="AO34" s="175"/>
      <c r="AP34" s="419"/>
      <c r="AQ34" s="455"/>
      <c r="AR34" s="243"/>
      <c r="AS34" s="151"/>
      <c r="AT34" s="670"/>
      <c r="AU34" s="653">
        <v>28618.47666</v>
      </c>
      <c r="AV34" s="421">
        <f t="shared" si="7"/>
        <v>0</v>
      </c>
      <c r="AW34" s="421">
        <f t="shared" si="8"/>
        <v>0</v>
      </c>
      <c r="AX34" s="184">
        <f t="shared" si="9"/>
        <v>1097.536</v>
      </c>
      <c r="AY34" s="47">
        <f t="shared" si="0"/>
        <v>6390.8</v>
      </c>
      <c r="AZ34" s="47">
        <f t="shared" si="1"/>
        <v>0</v>
      </c>
      <c r="BA34" s="606">
        <f t="shared" si="10"/>
        <v>36106.81266</v>
      </c>
      <c r="BB34" s="325">
        <f t="shared" si="2"/>
        <v>0</v>
      </c>
      <c r="BC34" s="49">
        <f t="shared" si="3"/>
        <v>570.4300000000001</v>
      </c>
      <c r="BD34" s="378">
        <v>70.08</v>
      </c>
      <c r="BE34" s="48">
        <v>3</v>
      </c>
      <c r="BF34" s="49"/>
      <c r="BG34" s="61"/>
      <c r="BH34" s="49"/>
      <c r="BI34" s="213"/>
      <c r="BJ34" s="48"/>
      <c r="BK34" s="151"/>
      <c r="BL34" s="235"/>
      <c r="BM34" s="79"/>
      <c r="BO34" s="140">
        <f t="shared" si="4"/>
        <v>148.1</v>
      </c>
      <c r="BP34" s="137">
        <f t="shared" si="5"/>
        <v>0</v>
      </c>
      <c r="BQ34" s="145">
        <f t="shared" si="11"/>
        <v>0</v>
      </c>
    </row>
    <row r="35" spans="1:69" ht="38.25">
      <c r="A35" s="55">
        <v>92</v>
      </c>
      <c r="B35" s="55">
        <v>3121</v>
      </c>
      <c r="C35" s="56">
        <v>2</v>
      </c>
      <c r="D35" s="80" t="s">
        <v>37</v>
      </c>
      <c r="E35" s="46">
        <v>22094.4</v>
      </c>
      <c r="F35" s="511">
        <v>0</v>
      </c>
      <c r="G35" s="288">
        <v>0</v>
      </c>
      <c r="H35" s="287">
        <v>756.04</v>
      </c>
      <c r="I35" s="421">
        <f>2997.8+5</f>
        <v>3002.8</v>
      </c>
      <c r="J35" s="421">
        <v>1650</v>
      </c>
      <c r="K35" s="351">
        <v>25848.24</v>
      </c>
      <c r="L35" s="358">
        <v>158</v>
      </c>
      <c r="M35" s="389"/>
      <c r="N35" s="49">
        <v>0</v>
      </c>
      <c r="O35" s="351">
        <v>57.629999999999995</v>
      </c>
      <c r="P35" s="276">
        <f t="shared" si="6"/>
        <v>63</v>
      </c>
      <c r="Q35" s="270"/>
      <c r="R35" s="262"/>
      <c r="S35" s="185"/>
      <c r="T35" s="248">
        <v>99.232</v>
      </c>
      <c r="U35" s="575">
        <v>-9.6</v>
      </c>
      <c r="V35" s="287"/>
      <c r="W35" s="481"/>
      <c r="X35" s="248"/>
      <c r="Y35" s="481"/>
      <c r="Z35" s="151"/>
      <c r="AA35" s="151"/>
      <c r="AB35" s="185"/>
      <c r="AC35" s="153"/>
      <c r="AD35" s="64"/>
      <c r="AE35" s="156"/>
      <c r="AF35" s="369"/>
      <c r="AG35" s="369"/>
      <c r="AH35" s="156">
        <v>6.4</v>
      </c>
      <c r="AI35" s="155"/>
      <c r="AJ35" s="542"/>
      <c r="AK35" s="553"/>
      <c r="AL35" s="227"/>
      <c r="AM35" s="150"/>
      <c r="AN35" s="175"/>
      <c r="AO35" s="175"/>
      <c r="AP35" s="419">
        <v>6.4</v>
      </c>
      <c r="AQ35" s="455"/>
      <c r="AR35" s="243"/>
      <c r="AS35" s="151"/>
      <c r="AT35" s="670"/>
      <c r="AU35" s="259">
        <v>22157.4</v>
      </c>
      <c r="AV35" s="421">
        <f t="shared" si="7"/>
        <v>0</v>
      </c>
      <c r="AW35" s="421">
        <f t="shared" si="8"/>
        <v>0</v>
      </c>
      <c r="AX35" s="184">
        <f t="shared" si="9"/>
        <v>845.6719999999999</v>
      </c>
      <c r="AY35" s="292">
        <f t="shared" si="0"/>
        <v>3009.2000000000003</v>
      </c>
      <c r="AZ35" s="421">
        <f t="shared" si="1"/>
        <v>1650</v>
      </c>
      <c r="BA35" s="606">
        <f t="shared" si="10"/>
        <v>26012.272</v>
      </c>
      <c r="BB35" s="48">
        <f t="shared" si="2"/>
        <v>0</v>
      </c>
      <c r="BC35" s="49">
        <f t="shared" si="3"/>
        <v>164.4</v>
      </c>
      <c r="BD35" s="378">
        <v>57.53</v>
      </c>
      <c r="BE35" s="48">
        <v>1</v>
      </c>
      <c r="BF35" s="49"/>
      <c r="BG35" s="61"/>
      <c r="BH35" s="49"/>
      <c r="BI35" s="620">
        <v>100</v>
      </c>
      <c r="BJ35" s="48"/>
      <c r="BK35" s="151"/>
      <c r="BL35" s="235"/>
      <c r="BO35" s="140">
        <f t="shared" si="4"/>
        <v>6.4</v>
      </c>
      <c r="BP35" s="137">
        <f t="shared" si="5"/>
        <v>6.4</v>
      </c>
      <c r="BQ35" s="145">
        <f t="shared" si="11"/>
        <v>0</v>
      </c>
    </row>
    <row r="36" spans="1:69" ht="25.5">
      <c r="A36" s="55">
        <v>93</v>
      </c>
      <c r="B36" s="55">
        <v>3122</v>
      </c>
      <c r="C36" s="56">
        <v>2</v>
      </c>
      <c r="D36" s="66" t="s">
        <v>38</v>
      </c>
      <c r="E36" s="58">
        <v>11807.8</v>
      </c>
      <c r="F36" s="512">
        <v>5819.83279</v>
      </c>
      <c r="G36" s="310">
        <v>0</v>
      </c>
      <c r="H36" s="183">
        <v>438.2</v>
      </c>
      <c r="I36" s="421">
        <v>2354.2</v>
      </c>
      <c r="J36" s="421">
        <v>0</v>
      </c>
      <c r="K36" s="351">
        <v>14600.2</v>
      </c>
      <c r="L36" s="358">
        <v>488.1</v>
      </c>
      <c r="M36" s="389"/>
      <c r="N36" s="49">
        <v>0</v>
      </c>
      <c r="O36" s="351">
        <v>27.16</v>
      </c>
      <c r="P36" s="276">
        <f t="shared" si="6"/>
        <v>34.70000000000073</v>
      </c>
      <c r="Q36" s="270"/>
      <c r="R36" s="262"/>
      <c r="S36" s="185"/>
      <c r="T36" s="185"/>
      <c r="U36" s="575">
        <v>-37.5</v>
      </c>
      <c r="V36" s="183"/>
      <c r="W36" s="512"/>
      <c r="X36" s="172"/>
      <c r="Y36" s="480"/>
      <c r="Z36" s="157"/>
      <c r="AA36" s="157"/>
      <c r="AB36" s="185"/>
      <c r="AC36" s="153"/>
      <c r="AD36" s="64"/>
      <c r="AE36" s="156"/>
      <c r="AF36" s="369"/>
      <c r="AG36" s="369"/>
      <c r="AH36" s="156"/>
      <c r="AI36" s="155"/>
      <c r="AJ36" s="542"/>
      <c r="AK36" s="553"/>
      <c r="AL36" s="227"/>
      <c r="AM36" s="159"/>
      <c r="AN36" s="182"/>
      <c r="AO36" s="182"/>
      <c r="AP36" s="419"/>
      <c r="AQ36" s="455"/>
      <c r="AR36" s="243"/>
      <c r="AS36" s="157"/>
      <c r="AT36" s="670"/>
      <c r="AU36" s="259">
        <v>11842.5</v>
      </c>
      <c r="AV36" s="426">
        <f t="shared" si="7"/>
        <v>5819.83279</v>
      </c>
      <c r="AW36" s="421">
        <f t="shared" si="8"/>
        <v>0</v>
      </c>
      <c r="AX36" s="184">
        <f t="shared" si="9"/>
        <v>400.7</v>
      </c>
      <c r="AY36" s="47">
        <f t="shared" si="0"/>
        <v>2354.2</v>
      </c>
      <c r="AZ36" s="47">
        <f t="shared" si="1"/>
        <v>0</v>
      </c>
      <c r="BA36" s="606">
        <f t="shared" si="10"/>
        <v>14597.400000000001</v>
      </c>
      <c r="BB36" s="48">
        <f t="shared" si="2"/>
        <v>0</v>
      </c>
      <c r="BC36" s="49">
        <f t="shared" si="3"/>
        <v>488.1</v>
      </c>
      <c r="BD36" s="378">
        <v>27.15</v>
      </c>
      <c r="BE36" s="60">
        <v>1</v>
      </c>
      <c r="BF36" s="49"/>
      <c r="BG36" s="61"/>
      <c r="BH36" s="63"/>
      <c r="BI36" s="216"/>
      <c r="BJ36" s="60"/>
      <c r="BK36" s="151"/>
      <c r="BL36" s="237"/>
      <c r="BO36" s="140">
        <f t="shared" si="4"/>
        <v>0</v>
      </c>
      <c r="BP36" s="137">
        <f aca="true" t="shared" si="12" ref="BP36:BP64">AP36+AQ36</f>
        <v>0</v>
      </c>
      <c r="BQ36" s="145">
        <f t="shared" si="11"/>
        <v>0</v>
      </c>
    </row>
    <row r="37" spans="1:69" ht="25.5">
      <c r="A37" s="55">
        <v>98</v>
      </c>
      <c r="B37" s="55">
        <v>3123</v>
      </c>
      <c r="C37" s="56">
        <v>2</v>
      </c>
      <c r="D37" s="80" t="s">
        <v>39</v>
      </c>
      <c r="E37" s="58">
        <v>8936.166</v>
      </c>
      <c r="F37" s="514">
        <v>0</v>
      </c>
      <c r="G37" s="310">
        <v>0</v>
      </c>
      <c r="H37" s="183">
        <v>127.53400000000002</v>
      </c>
      <c r="I37" s="421">
        <v>1721.0000000000002</v>
      </c>
      <c r="J37" s="421">
        <v>0</v>
      </c>
      <c r="K37" s="351">
        <v>10784.699999999999</v>
      </c>
      <c r="L37" s="358">
        <v>202.67000000000002</v>
      </c>
      <c r="M37" s="389"/>
      <c r="N37" s="49">
        <v>0</v>
      </c>
      <c r="O37" s="351">
        <v>24.64</v>
      </c>
      <c r="P37" s="276">
        <f t="shared" si="6"/>
        <v>0</v>
      </c>
      <c r="Q37" s="270"/>
      <c r="R37" s="262"/>
      <c r="S37" s="185"/>
      <c r="T37" s="185"/>
      <c r="U37" s="263">
        <v>-90.826</v>
      </c>
      <c r="V37" s="183"/>
      <c r="W37" s="480"/>
      <c r="X37" s="172"/>
      <c r="Y37" s="480"/>
      <c r="Z37" s="157"/>
      <c r="AA37" s="157"/>
      <c r="AB37" s="185"/>
      <c r="AC37" s="153"/>
      <c r="AD37" s="64"/>
      <c r="AE37" s="373"/>
      <c r="AF37" s="369"/>
      <c r="AG37" s="369"/>
      <c r="AH37" s="156"/>
      <c r="AI37" s="155"/>
      <c r="AJ37" s="542"/>
      <c r="AK37" s="553"/>
      <c r="AL37" s="227"/>
      <c r="AM37" s="159"/>
      <c r="AN37" s="182"/>
      <c r="AO37" s="182"/>
      <c r="AP37" s="419"/>
      <c r="AQ37" s="455"/>
      <c r="AR37" s="243"/>
      <c r="AS37" s="157"/>
      <c r="AT37" s="670"/>
      <c r="AU37" s="629">
        <v>8936.166</v>
      </c>
      <c r="AV37" s="421">
        <f t="shared" si="7"/>
        <v>0</v>
      </c>
      <c r="AW37" s="421">
        <f t="shared" si="8"/>
        <v>0</v>
      </c>
      <c r="AX37" s="184">
        <f t="shared" si="9"/>
        <v>36.70800000000003</v>
      </c>
      <c r="AY37" s="47">
        <f aca="true" t="shared" si="13" ref="AY37:AY68">SUM(I37,AD37:AI37,AM37:AO37)</f>
        <v>1721.0000000000002</v>
      </c>
      <c r="AZ37" s="47">
        <f aca="true" t="shared" si="14" ref="AZ37:AZ68">J37+AK37+AL37</f>
        <v>0</v>
      </c>
      <c r="BA37" s="606">
        <f t="shared" si="10"/>
        <v>10693.874</v>
      </c>
      <c r="BB37" s="48">
        <f aca="true" t="shared" si="15" ref="BB37:BB68">SUM(AS37,N37,AR37)</f>
        <v>0</v>
      </c>
      <c r="BC37" s="49">
        <f aca="true" t="shared" si="16" ref="BC37:BC68">L37+AQ37+AP37</f>
        <v>202.67000000000002</v>
      </c>
      <c r="BD37" s="378">
        <f>O37+AC37</f>
        <v>24.64</v>
      </c>
      <c r="BE37" s="60">
        <v>1</v>
      </c>
      <c r="BF37" s="49"/>
      <c r="BG37" s="61"/>
      <c r="BH37" s="63"/>
      <c r="BI37" s="216"/>
      <c r="BJ37" s="60"/>
      <c r="BK37" s="151"/>
      <c r="BL37" s="237"/>
      <c r="BO37" s="140">
        <f aca="true" t="shared" si="17" ref="BO37:BO68">SUM(AD37:AI37,AL37:AO37)</f>
        <v>0</v>
      </c>
      <c r="BP37" s="137">
        <f t="shared" si="12"/>
        <v>0</v>
      </c>
      <c r="BQ37" s="145">
        <f t="shared" si="11"/>
        <v>0</v>
      </c>
    </row>
    <row r="38" spans="1:69" ht="25.5">
      <c r="A38" s="55">
        <v>95</v>
      </c>
      <c r="B38" s="55">
        <v>3122</v>
      </c>
      <c r="C38" s="56">
        <v>2</v>
      </c>
      <c r="D38" s="80" t="s">
        <v>40</v>
      </c>
      <c r="E38" s="58">
        <v>10884</v>
      </c>
      <c r="F38" s="514">
        <v>0</v>
      </c>
      <c r="G38" s="310">
        <v>0</v>
      </c>
      <c r="H38" s="183">
        <v>195.24</v>
      </c>
      <c r="I38" s="421">
        <v>2280.6000000000004</v>
      </c>
      <c r="J38" s="421">
        <v>0</v>
      </c>
      <c r="K38" s="351">
        <v>13359.84</v>
      </c>
      <c r="L38" s="358">
        <v>175</v>
      </c>
      <c r="M38" s="389"/>
      <c r="N38" s="49">
        <v>0</v>
      </c>
      <c r="O38" s="351">
        <v>32.04</v>
      </c>
      <c r="P38" s="276">
        <f t="shared" si="6"/>
        <v>29.799999999999272</v>
      </c>
      <c r="Q38" s="270"/>
      <c r="R38" s="262"/>
      <c r="S38" s="185"/>
      <c r="T38" s="248">
        <v>74.481</v>
      </c>
      <c r="U38" s="575">
        <v>1.5</v>
      </c>
      <c r="V38" s="183"/>
      <c r="W38" s="480"/>
      <c r="X38" s="172"/>
      <c r="Y38" s="480"/>
      <c r="Z38" s="157"/>
      <c r="AA38" s="157"/>
      <c r="AB38" s="185"/>
      <c r="AC38" s="153"/>
      <c r="AD38" s="64"/>
      <c r="AE38" s="156"/>
      <c r="AF38" s="369"/>
      <c r="AG38" s="369"/>
      <c r="AH38" s="156"/>
      <c r="AI38" s="155"/>
      <c r="AJ38" s="542"/>
      <c r="AK38" s="553"/>
      <c r="AL38" s="227"/>
      <c r="AM38" s="159"/>
      <c r="AN38" s="182"/>
      <c r="AO38" s="182"/>
      <c r="AP38" s="419"/>
      <c r="AQ38" s="455"/>
      <c r="AR38" s="243"/>
      <c r="AS38" s="157"/>
      <c r="AT38" s="670"/>
      <c r="AU38" s="259">
        <v>10913.8</v>
      </c>
      <c r="AV38" s="421">
        <f t="shared" si="7"/>
        <v>0</v>
      </c>
      <c r="AW38" s="421">
        <f t="shared" si="8"/>
        <v>0</v>
      </c>
      <c r="AX38" s="184">
        <f t="shared" si="9"/>
        <v>271.221</v>
      </c>
      <c r="AY38" s="47">
        <f t="shared" si="13"/>
        <v>2280.6000000000004</v>
      </c>
      <c r="AZ38" s="47">
        <f t="shared" si="14"/>
        <v>0</v>
      </c>
      <c r="BA38" s="606">
        <f t="shared" si="10"/>
        <v>13465.621</v>
      </c>
      <c r="BB38" s="48">
        <f t="shared" si="15"/>
        <v>0</v>
      </c>
      <c r="BC38" s="49">
        <f t="shared" si="16"/>
        <v>175</v>
      </c>
      <c r="BD38" s="378">
        <v>31.97</v>
      </c>
      <c r="BE38" s="60">
        <v>1</v>
      </c>
      <c r="BF38" s="49"/>
      <c r="BG38" s="61"/>
      <c r="BH38" s="63"/>
      <c r="BI38" s="216">
        <v>2150</v>
      </c>
      <c r="BJ38" s="60"/>
      <c r="BK38" s="151"/>
      <c r="BL38" s="63"/>
      <c r="BO38" s="140">
        <f t="shared" si="17"/>
        <v>0</v>
      </c>
      <c r="BP38" s="137">
        <f t="shared" si="12"/>
        <v>0</v>
      </c>
      <c r="BQ38" s="145">
        <f t="shared" si="11"/>
        <v>0</v>
      </c>
    </row>
    <row r="39" spans="1:69" ht="25.5">
      <c r="A39" s="55">
        <v>97</v>
      </c>
      <c r="B39" s="55">
        <v>3123</v>
      </c>
      <c r="C39" s="56">
        <v>2</v>
      </c>
      <c r="D39" s="80" t="s">
        <v>41</v>
      </c>
      <c r="E39" s="58">
        <v>11875.2</v>
      </c>
      <c r="F39" s="514">
        <v>0</v>
      </c>
      <c r="G39" s="310">
        <v>0</v>
      </c>
      <c r="H39" s="183">
        <v>359.52</v>
      </c>
      <c r="I39" s="421">
        <v>4476.2</v>
      </c>
      <c r="J39" s="421">
        <v>419</v>
      </c>
      <c r="K39" s="351">
        <v>16710.920000000002</v>
      </c>
      <c r="L39" s="358">
        <v>278</v>
      </c>
      <c r="M39" s="389"/>
      <c r="N39" s="49">
        <v>0</v>
      </c>
      <c r="O39" s="351">
        <v>38.440000000000005</v>
      </c>
      <c r="P39" s="276">
        <f t="shared" si="6"/>
        <v>573.3999999999996</v>
      </c>
      <c r="Q39" s="270"/>
      <c r="R39" s="262"/>
      <c r="S39" s="185"/>
      <c r="T39" s="185"/>
      <c r="U39" s="575">
        <v>24.6</v>
      </c>
      <c r="V39" s="183"/>
      <c r="W39" s="480"/>
      <c r="X39" s="172"/>
      <c r="Y39" s="480"/>
      <c r="Z39" s="157"/>
      <c r="AA39" s="157"/>
      <c r="AB39" s="185"/>
      <c r="AC39" s="153"/>
      <c r="AD39" s="64"/>
      <c r="AE39" s="156"/>
      <c r="AF39" s="369"/>
      <c r="AG39" s="369"/>
      <c r="AH39" s="156"/>
      <c r="AI39" s="155"/>
      <c r="AJ39" s="542"/>
      <c r="AK39" s="553"/>
      <c r="AL39" s="227"/>
      <c r="AM39" s="159"/>
      <c r="AN39" s="182"/>
      <c r="AO39" s="182"/>
      <c r="AP39" s="419"/>
      <c r="AQ39" s="455"/>
      <c r="AR39" s="243"/>
      <c r="AS39" s="157"/>
      <c r="AT39" s="670"/>
      <c r="AU39" s="259">
        <v>12448.6</v>
      </c>
      <c r="AV39" s="421">
        <f t="shared" si="7"/>
        <v>0</v>
      </c>
      <c r="AW39" s="421">
        <f t="shared" si="8"/>
        <v>0</v>
      </c>
      <c r="AX39" s="184">
        <f t="shared" si="9"/>
        <v>384.12</v>
      </c>
      <c r="AY39" s="47">
        <f t="shared" si="13"/>
        <v>4476.2</v>
      </c>
      <c r="AZ39" s="47">
        <f t="shared" si="14"/>
        <v>419</v>
      </c>
      <c r="BA39" s="606">
        <f t="shared" si="10"/>
        <v>17308.920000000002</v>
      </c>
      <c r="BB39" s="48">
        <f t="shared" si="15"/>
        <v>0</v>
      </c>
      <c r="BC39" s="49">
        <f t="shared" si="16"/>
        <v>278</v>
      </c>
      <c r="BD39" s="378">
        <v>40.3</v>
      </c>
      <c r="BE39" s="60">
        <v>1</v>
      </c>
      <c r="BF39" s="49"/>
      <c r="BG39" s="61"/>
      <c r="BH39" s="63"/>
      <c r="BI39" s="216">
        <v>2341</v>
      </c>
      <c r="BJ39" s="60"/>
      <c r="BK39" s="151"/>
      <c r="BL39" s="237"/>
      <c r="BO39" s="140">
        <f t="shared" si="17"/>
        <v>0</v>
      </c>
      <c r="BP39" s="137">
        <f t="shared" si="12"/>
        <v>0</v>
      </c>
      <c r="BQ39" s="145">
        <f t="shared" si="11"/>
        <v>0</v>
      </c>
    </row>
    <row r="40" spans="1:69" ht="25.5">
      <c r="A40" s="55">
        <v>99</v>
      </c>
      <c r="B40" s="55">
        <v>3123</v>
      </c>
      <c r="C40" s="56">
        <v>2</v>
      </c>
      <c r="D40" s="66" t="s">
        <v>42</v>
      </c>
      <c r="E40" s="58">
        <v>17771.4</v>
      </c>
      <c r="F40" s="514">
        <v>0</v>
      </c>
      <c r="G40" s="310">
        <v>0</v>
      </c>
      <c r="H40" s="183">
        <v>301.24</v>
      </c>
      <c r="I40" s="421">
        <f>3771.1+5</f>
        <v>3776.1</v>
      </c>
      <c r="J40" s="421">
        <v>0</v>
      </c>
      <c r="K40" s="351">
        <v>21843.740000000005</v>
      </c>
      <c r="L40" s="358">
        <v>170</v>
      </c>
      <c r="M40" s="389"/>
      <c r="N40" s="49">
        <v>0</v>
      </c>
      <c r="O40" s="351">
        <v>47.39</v>
      </c>
      <c r="P40" s="276">
        <f t="shared" si="6"/>
        <v>51.5</v>
      </c>
      <c r="Q40" s="270"/>
      <c r="R40" s="262"/>
      <c r="S40" s="185"/>
      <c r="T40" s="248"/>
      <c r="U40" s="575">
        <v>9.8</v>
      </c>
      <c r="V40" s="183"/>
      <c r="W40" s="480"/>
      <c r="X40" s="172"/>
      <c r="Y40" s="480"/>
      <c r="Z40" s="157"/>
      <c r="AA40" s="157"/>
      <c r="AB40" s="185"/>
      <c r="AC40" s="153"/>
      <c r="AD40" s="64"/>
      <c r="AE40" s="156"/>
      <c r="AF40" s="369"/>
      <c r="AG40" s="369"/>
      <c r="AH40" s="156"/>
      <c r="AI40" s="155"/>
      <c r="AJ40" s="542"/>
      <c r="AK40" s="553"/>
      <c r="AL40" s="227"/>
      <c r="AM40" s="159"/>
      <c r="AN40" s="182"/>
      <c r="AO40" s="182"/>
      <c r="AP40" s="419"/>
      <c r="AQ40" s="455"/>
      <c r="AR40" s="243"/>
      <c r="AS40" s="157"/>
      <c r="AT40" s="670"/>
      <c r="AU40" s="259">
        <v>17822.9</v>
      </c>
      <c r="AV40" s="421">
        <f t="shared" si="7"/>
        <v>0</v>
      </c>
      <c r="AW40" s="421">
        <f t="shared" si="8"/>
        <v>0</v>
      </c>
      <c r="AX40" s="184">
        <f t="shared" si="9"/>
        <v>311.04</v>
      </c>
      <c r="AY40" s="47">
        <f t="shared" si="13"/>
        <v>3776.1</v>
      </c>
      <c r="AZ40" s="47">
        <f t="shared" si="14"/>
        <v>0</v>
      </c>
      <c r="BA40" s="606">
        <f t="shared" si="10"/>
        <v>21910.04</v>
      </c>
      <c r="BB40" s="48">
        <f t="shared" si="15"/>
        <v>0</v>
      </c>
      <c r="BC40" s="49">
        <f t="shared" si="16"/>
        <v>170</v>
      </c>
      <c r="BD40" s="378">
        <v>47.53</v>
      </c>
      <c r="BE40" s="60">
        <v>3</v>
      </c>
      <c r="BF40" s="49"/>
      <c r="BG40" s="61"/>
      <c r="BH40" s="63"/>
      <c r="BI40" s="209"/>
      <c r="BJ40" s="60"/>
      <c r="BK40" s="151"/>
      <c r="BL40" s="237"/>
      <c r="BO40" s="140">
        <f t="shared" si="17"/>
        <v>0</v>
      </c>
      <c r="BP40" s="137">
        <f t="shared" si="12"/>
        <v>0</v>
      </c>
      <c r="BQ40" s="145">
        <f t="shared" si="11"/>
        <v>0</v>
      </c>
    </row>
    <row r="41" spans="1:69" ht="25.5">
      <c r="A41" s="55">
        <v>150</v>
      </c>
      <c r="B41" s="55">
        <v>3123</v>
      </c>
      <c r="C41" s="56">
        <v>2</v>
      </c>
      <c r="D41" s="66" t="s">
        <v>43</v>
      </c>
      <c r="E41" s="58">
        <v>13145.4</v>
      </c>
      <c r="F41" s="514">
        <v>0</v>
      </c>
      <c r="G41" s="310">
        <v>0</v>
      </c>
      <c r="H41" s="183">
        <v>217.28</v>
      </c>
      <c r="I41" s="421">
        <v>4073.7999999999997</v>
      </c>
      <c r="J41" s="421">
        <v>0</v>
      </c>
      <c r="K41" s="351">
        <v>17436.48</v>
      </c>
      <c r="L41" s="358">
        <v>144.4</v>
      </c>
      <c r="M41" s="389"/>
      <c r="N41" s="49">
        <v>0</v>
      </c>
      <c r="O41" s="351">
        <v>38.96</v>
      </c>
      <c r="P41" s="276">
        <f t="shared" si="6"/>
        <v>38.20000000000073</v>
      </c>
      <c r="Q41" s="270"/>
      <c r="R41" s="262"/>
      <c r="S41" s="185"/>
      <c r="T41" s="185"/>
      <c r="U41" s="575">
        <v>-48.8</v>
      </c>
      <c r="V41" s="183"/>
      <c r="W41" s="480"/>
      <c r="X41" s="172"/>
      <c r="Y41" s="480"/>
      <c r="Z41" s="172"/>
      <c r="AA41" s="157"/>
      <c r="AB41" s="185"/>
      <c r="AC41" s="153"/>
      <c r="AD41" s="373"/>
      <c r="AE41" s="156"/>
      <c r="AF41" s="369"/>
      <c r="AG41" s="369"/>
      <c r="AH41" s="156"/>
      <c r="AI41" s="155"/>
      <c r="AJ41" s="542"/>
      <c r="AK41" s="553"/>
      <c r="AL41" s="227"/>
      <c r="AM41" s="159"/>
      <c r="AN41" s="182"/>
      <c r="AO41" s="182"/>
      <c r="AP41" s="419"/>
      <c r="AQ41" s="455"/>
      <c r="AR41" s="243"/>
      <c r="AS41" s="157"/>
      <c r="AT41" s="670"/>
      <c r="AU41" s="259">
        <v>13183.6</v>
      </c>
      <c r="AV41" s="421">
        <f t="shared" si="7"/>
        <v>0</v>
      </c>
      <c r="AW41" s="421">
        <f t="shared" si="8"/>
        <v>0</v>
      </c>
      <c r="AX41" s="184">
        <f t="shared" si="9"/>
        <v>168.48000000000002</v>
      </c>
      <c r="AY41" s="47">
        <f t="shared" si="13"/>
        <v>4073.7999999999997</v>
      </c>
      <c r="AZ41" s="47">
        <f t="shared" si="14"/>
        <v>0</v>
      </c>
      <c r="BA41" s="606">
        <f t="shared" si="10"/>
        <v>17425.88</v>
      </c>
      <c r="BB41" s="48">
        <f t="shared" si="15"/>
        <v>0</v>
      </c>
      <c r="BC41" s="49">
        <f t="shared" si="16"/>
        <v>144.4</v>
      </c>
      <c r="BD41" s="378">
        <v>39.08</v>
      </c>
      <c r="BE41" s="60">
        <v>1</v>
      </c>
      <c r="BF41" s="49"/>
      <c r="BG41" s="61"/>
      <c r="BH41" s="63"/>
      <c r="BI41" s="209"/>
      <c r="BJ41" s="60"/>
      <c r="BK41" s="151"/>
      <c r="BL41" s="237"/>
      <c r="BO41" s="140">
        <f t="shared" si="17"/>
        <v>0</v>
      </c>
      <c r="BP41" s="137">
        <f t="shared" si="12"/>
        <v>0</v>
      </c>
      <c r="BQ41" s="145">
        <f t="shared" si="11"/>
        <v>0</v>
      </c>
    </row>
    <row r="42" spans="1:69" ht="25.5">
      <c r="A42" s="55">
        <v>100</v>
      </c>
      <c r="B42" s="55">
        <v>3123</v>
      </c>
      <c r="C42" s="56">
        <v>2</v>
      </c>
      <c r="D42" s="66" t="s">
        <v>44</v>
      </c>
      <c r="E42" s="58">
        <v>20076.4</v>
      </c>
      <c r="F42" s="514">
        <v>0</v>
      </c>
      <c r="G42" s="310">
        <v>0</v>
      </c>
      <c r="H42" s="183">
        <v>259.68</v>
      </c>
      <c r="I42" s="421">
        <v>3322.2000000000003</v>
      </c>
      <c r="J42" s="421">
        <v>0</v>
      </c>
      <c r="K42" s="351">
        <v>23658.280000000002</v>
      </c>
      <c r="L42" s="358">
        <v>239.1</v>
      </c>
      <c r="M42" s="389"/>
      <c r="N42" s="49">
        <v>0</v>
      </c>
      <c r="O42" s="351">
        <v>46.32</v>
      </c>
      <c r="P42" s="276">
        <f t="shared" si="6"/>
        <v>59</v>
      </c>
      <c r="Q42" s="270"/>
      <c r="R42" s="262"/>
      <c r="S42" s="185"/>
      <c r="T42" s="185"/>
      <c r="U42" s="575">
        <v>456.3</v>
      </c>
      <c r="V42" s="183"/>
      <c r="W42" s="480"/>
      <c r="X42" s="172"/>
      <c r="Y42" s="480"/>
      <c r="Z42" s="176"/>
      <c r="AA42" s="157"/>
      <c r="AB42" s="185"/>
      <c r="AC42" s="153"/>
      <c r="AD42" s="64"/>
      <c r="AE42" s="156"/>
      <c r="AF42" s="369"/>
      <c r="AG42" s="369"/>
      <c r="AH42" s="156"/>
      <c r="AI42" s="155"/>
      <c r="AJ42" s="542"/>
      <c r="AK42" s="553"/>
      <c r="AL42" s="227"/>
      <c r="AM42" s="159"/>
      <c r="AN42" s="182"/>
      <c r="AO42" s="182"/>
      <c r="AP42" s="419"/>
      <c r="AQ42" s="455"/>
      <c r="AR42" s="243"/>
      <c r="AS42" s="157"/>
      <c r="AT42" s="670"/>
      <c r="AU42" s="259">
        <v>20135.4</v>
      </c>
      <c r="AV42" s="421">
        <f t="shared" si="7"/>
        <v>0</v>
      </c>
      <c r="AW42" s="421">
        <f t="shared" si="8"/>
        <v>0</v>
      </c>
      <c r="AX42" s="184">
        <f t="shared" si="9"/>
        <v>715.98</v>
      </c>
      <c r="AY42" s="47">
        <f t="shared" si="13"/>
        <v>3322.2000000000003</v>
      </c>
      <c r="AZ42" s="47">
        <f t="shared" si="14"/>
        <v>0</v>
      </c>
      <c r="BA42" s="606">
        <f t="shared" si="10"/>
        <v>24173.58</v>
      </c>
      <c r="BB42" s="48">
        <f t="shared" si="15"/>
        <v>0</v>
      </c>
      <c r="BC42" s="49">
        <f t="shared" si="16"/>
        <v>239.1</v>
      </c>
      <c r="BD42" s="378">
        <v>46.46</v>
      </c>
      <c r="BE42" s="60">
        <v>1</v>
      </c>
      <c r="BF42" s="49"/>
      <c r="BG42" s="61"/>
      <c r="BH42" s="63"/>
      <c r="BI42" s="209">
        <v>5000</v>
      </c>
      <c r="BJ42" s="60"/>
      <c r="BK42" s="151"/>
      <c r="BL42" s="237"/>
      <c r="BO42" s="140">
        <f t="shared" si="17"/>
        <v>0</v>
      </c>
      <c r="BP42" s="137">
        <f t="shared" si="12"/>
        <v>0</v>
      </c>
      <c r="BQ42" s="145">
        <f t="shared" si="11"/>
        <v>0</v>
      </c>
    </row>
    <row r="43" spans="1:69" ht="38.25">
      <c r="A43" s="55">
        <v>96</v>
      </c>
      <c r="B43" s="55">
        <v>3122</v>
      </c>
      <c r="C43" s="56">
        <v>2</v>
      </c>
      <c r="D43" s="66" t="s">
        <v>45</v>
      </c>
      <c r="E43" s="58">
        <v>9481.24692</v>
      </c>
      <c r="F43" s="514">
        <v>0</v>
      </c>
      <c r="G43" s="310">
        <v>0</v>
      </c>
      <c r="H43" s="183">
        <v>246.69</v>
      </c>
      <c r="I43" s="421">
        <v>3484.5</v>
      </c>
      <c r="J43" s="421">
        <v>0</v>
      </c>
      <c r="K43" s="351">
        <v>13212.43692</v>
      </c>
      <c r="L43" s="358">
        <v>312.20000000000005</v>
      </c>
      <c r="M43" s="389"/>
      <c r="N43" s="49">
        <v>0</v>
      </c>
      <c r="O43" s="351">
        <v>25.11</v>
      </c>
      <c r="P43" s="654">
        <f t="shared" si="6"/>
        <v>0</v>
      </c>
      <c r="Q43" s="270"/>
      <c r="R43" s="262"/>
      <c r="S43" s="185"/>
      <c r="T43" s="185"/>
      <c r="U43" s="666">
        <v>-158.31011</v>
      </c>
      <c r="V43" s="183"/>
      <c r="W43" s="480"/>
      <c r="X43" s="172"/>
      <c r="Y43" s="480"/>
      <c r="Z43" s="157"/>
      <c r="AA43" s="157"/>
      <c r="AB43" s="185"/>
      <c r="AC43" s="153"/>
      <c r="AD43" s="64"/>
      <c r="AE43" s="156"/>
      <c r="AF43" s="369"/>
      <c r="AG43" s="369"/>
      <c r="AH43" s="156"/>
      <c r="AI43" s="155"/>
      <c r="AJ43" s="542"/>
      <c r="AK43" s="553"/>
      <c r="AL43" s="227"/>
      <c r="AM43" s="159"/>
      <c r="AN43" s="182"/>
      <c r="AO43" s="182"/>
      <c r="AP43" s="419"/>
      <c r="AQ43" s="455"/>
      <c r="AR43" s="243"/>
      <c r="AS43" s="157"/>
      <c r="AT43" s="670"/>
      <c r="AU43" s="653">
        <v>9481.24692</v>
      </c>
      <c r="AV43" s="421">
        <f t="shared" si="7"/>
        <v>0</v>
      </c>
      <c r="AW43" s="421">
        <f t="shared" si="8"/>
        <v>0</v>
      </c>
      <c r="AX43" s="184">
        <f t="shared" si="9"/>
        <v>88.37988999999999</v>
      </c>
      <c r="AY43" s="47">
        <f t="shared" si="13"/>
        <v>3484.5</v>
      </c>
      <c r="AZ43" s="47">
        <f t="shared" si="14"/>
        <v>0</v>
      </c>
      <c r="BA43" s="656">
        <f t="shared" si="10"/>
        <v>13054.12681</v>
      </c>
      <c r="BB43" s="48">
        <f t="shared" si="15"/>
        <v>0</v>
      </c>
      <c r="BC43" s="49">
        <f t="shared" si="16"/>
        <v>312.20000000000005</v>
      </c>
      <c r="BD43" s="378">
        <f>O43+AC43</f>
        <v>25.11</v>
      </c>
      <c r="BE43" s="60">
        <v>2</v>
      </c>
      <c r="BF43" s="49"/>
      <c r="BG43" s="61"/>
      <c r="BH43" s="63"/>
      <c r="BI43" s="209"/>
      <c r="BJ43" s="60"/>
      <c r="BK43" s="151"/>
      <c r="BL43" s="237"/>
      <c r="BO43" s="140">
        <f t="shared" si="17"/>
        <v>0</v>
      </c>
      <c r="BP43" s="137">
        <f t="shared" si="12"/>
        <v>0</v>
      </c>
      <c r="BQ43" s="145">
        <f t="shared" si="11"/>
        <v>0</v>
      </c>
    </row>
    <row r="44" spans="1:69" ht="25.5">
      <c r="A44" s="55">
        <v>94</v>
      </c>
      <c r="B44" s="55">
        <v>3122</v>
      </c>
      <c r="C44" s="56">
        <v>2</v>
      </c>
      <c r="D44" s="80" t="s">
        <v>46</v>
      </c>
      <c r="E44" s="58">
        <v>28747</v>
      </c>
      <c r="F44" s="310">
        <v>0</v>
      </c>
      <c r="G44" s="514">
        <v>0</v>
      </c>
      <c r="H44" s="480">
        <v>959.6</v>
      </c>
      <c r="I44" s="421">
        <f>5955.3+5</f>
        <v>5960.3</v>
      </c>
      <c r="J44" s="421">
        <v>0</v>
      </c>
      <c r="K44" s="351">
        <v>35661.9</v>
      </c>
      <c r="L44" s="358">
        <v>693.1</v>
      </c>
      <c r="M44" s="389"/>
      <c r="N44" s="49">
        <v>761.2</v>
      </c>
      <c r="O44" s="351">
        <v>74.39999999999999</v>
      </c>
      <c r="P44" s="276">
        <f t="shared" si="6"/>
        <v>81.59999999999854</v>
      </c>
      <c r="Q44" s="270"/>
      <c r="R44" s="262"/>
      <c r="S44" s="185"/>
      <c r="T44" s="185"/>
      <c r="U44" s="575">
        <v>125.8</v>
      </c>
      <c r="V44" s="183"/>
      <c r="W44" s="183"/>
      <c r="X44" s="172"/>
      <c r="Y44" s="480"/>
      <c r="Z44" s="157"/>
      <c r="AA44" s="157"/>
      <c r="AB44" s="185"/>
      <c r="AC44" s="153"/>
      <c r="AD44" s="64"/>
      <c r="AE44" s="156"/>
      <c r="AF44" s="369"/>
      <c r="AG44" s="369"/>
      <c r="AH44" s="156">
        <v>28.2</v>
      </c>
      <c r="AI44" s="155"/>
      <c r="AJ44" s="542"/>
      <c r="AK44" s="553"/>
      <c r="AL44" s="227"/>
      <c r="AM44" s="159"/>
      <c r="AN44" s="182"/>
      <c r="AO44" s="182"/>
      <c r="AP44" s="419">
        <v>28.2</v>
      </c>
      <c r="AQ44" s="455"/>
      <c r="AR44" s="243"/>
      <c r="AS44" s="157"/>
      <c r="AT44" s="670"/>
      <c r="AU44" s="259">
        <v>28828.6</v>
      </c>
      <c r="AV44" s="421">
        <f t="shared" si="7"/>
        <v>0</v>
      </c>
      <c r="AW44" s="421">
        <f t="shared" si="8"/>
        <v>0</v>
      </c>
      <c r="AX44" s="184">
        <f t="shared" si="9"/>
        <v>1085.4</v>
      </c>
      <c r="AY44" s="47">
        <f t="shared" si="13"/>
        <v>5988.5</v>
      </c>
      <c r="AZ44" s="47">
        <f>J44+AK44+AL44</f>
        <v>0</v>
      </c>
      <c r="BA44" s="606">
        <f t="shared" si="10"/>
        <v>35902.5</v>
      </c>
      <c r="BB44" s="48">
        <f t="shared" si="15"/>
        <v>761.2</v>
      </c>
      <c r="BC44" s="49">
        <f t="shared" si="16"/>
        <v>721.3000000000001</v>
      </c>
      <c r="BD44" s="378">
        <v>74.62</v>
      </c>
      <c r="BE44" s="219">
        <v>3</v>
      </c>
      <c r="BF44" s="81"/>
      <c r="BG44" s="61"/>
      <c r="BH44" s="63"/>
      <c r="BI44" s="214"/>
      <c r="BJ44" s="219"/>
      <c r="BK44" s="151"/>
      <c r="BL44" s="238"/>
      <c r="BO44" s="140">
        <f t="shared" si="17"/>
        <v>28.2</v>
      </c>
      <c r="BP44" s="137">
        <f t="shared" si="12"/>
        <v>28.2</v>
      </c>
      <c r="BQ44" s="145">
        <f t="shared" si="11"/>
        <v>0</v>
      </c>
    </row>
    <row r="45" spans="1:69" ht="25.5">
      <c r="A45" s="55">
        <v>101</v>
      </c>
      <c r="B45" s="55">
        <v>3124</v>
      </c>
      <c r="C45" s="56">
        <v>2</v>
      </c>
      <c r="D45" s="66" t="s">
        <v>47</v>
      </c>
      <c r="E45" s="58">
        <v>12392.4</v>
      </c>
      <c r="F45" s="288">
        <v>0</v>
      </c>
      <c r="G45" s="271">
        <v>0</v>
      </c>
      <c r="H45" s="480">
        <v>227.975</v>
      </c>
      <c r="I45" s="421">
        <v>2304.8</v>
      </c>
      <c r="J45" s="421">
        <v>0</v>
      </c>
      <c r="K45" s="351">
        <v>14925.175</v>
      </c>
      <c r="L45" s="358">
        <v>99.9</v>
      </c>
      <c r="M45" s="389"/>
      <c r="N45" s="49">
        <v>0</v>
      </c>
      <c r="O45" s="351">
        <v>34.68</v>
      </c>
      <c r="P45" s="276">
        <f t="shared" si="6"/>
        <v>35.100000000000364</v>
      </c>
      <c r="Q45" s="415"/>
      <c r="R45" s="263"/>
      <c r="S45" s="577"/>
      <c r="T45" s="252"/>
      <c r="U45" s="575">
        <v>58.8</v>
      </c>
      <c r="V45" s="288"/>
      <c r="W45" s="288"/>
      <c r="X45" s="172"/>
      <c r="Y45" s="480"/>
      <c r="Z45" s="176"/>
      <c r="AA45" s="157"/>
      <c r="AB45" s="185"/>
      <c r="AC45" s="153"/>
      <c r="AD45" s="64"/>
      <c r="AE45" s="156"/>
      <c r="AF45" s="369"/>
      <c r="AG45" s="369"/>
      <c r="AH45" s="156"/>
      <c r="AI45" s="155"/>
      <c r="AJ45" s="542"/>
      <c r="AK45" s="553"/>
      <c r="AL45" s="227"/>
      <c r="AM45" s="159"/>
      <c r="AN45" s="182"/>
      <c r="AO45" s="182"/>
      <c r="AP45" s="419"/>
      <c r="AQ45" s="455"/>
      <c r="AR45" s="243"/>
      <c r="AS45" s="157"/>
      <c r="AT45" s="670"/>
      <c r="AU45" s="259">
        <v>12427.5</v>
      </c>
      <c r="AV45" s="421">
        <f t="shared" si="7"/>
        <v>0</v>
      </c>
      <c r="AW45" s="421">
        <f t="shared" si="8"/>
        <v>0</v>
      </c>
      <c r="AX45" s="184">
        <f t="shared" si="9"/>
        <v>286.775</v>
      </c>
      <c r="AY45" s="47">
        <f t="shared" si="13"/>
        <v>2304.8</v>
      </c>
      <c r="AZ45" s="47">
        <f t="shared" si="14"/>
        <v>0</v>
      </c>
      <c r="BA45" s="606">
        <f t="shared" si="10"/>
        <v>15019.075</v>
      </c>
      <c r="BB45" s="48">
        <f t="shared" si="15"/>
        <v>0</v>
      </c>
      <c r="BC45" s="49">
        <f t="shared" si="16"/>
        <v>99.9</v>
      </c>
      <c r="BD45" s="378">
        <v>34.72</v>
      </c>
      <c r="BE45" s="60">
        <v>3</v>
      </c>
      <c r="BF45" s="49"/>
      <c r="BG45" s="61"/>
      <c r="BH45" s="63"/>
      <c r="BI45" s="209"/>
      <c r="BJ45" s="60"/>
      <c r="BK45" s="151"/>
      <c r="BL45" s="237"/>
      <c r="BO45" s="140">
        <f t="shared" si="17"/>
        <v>0</v>
      </c>
      <c r="BP45" s="137">
        <f t="shared" si="12"/>
        <v>0</v>
      </c>
      <c r="BQ45" s="145">
        <f t="shared" si="11"/>
        <v>0</v>
      </c>
    </row>
    <row r="46" spans="1:69" ht="12.75">
      <c r="A46" s="55">
        <v>151</v>
      </c>
      <c r="B46" s="55">
        <v>3114</v>
      </c>
      <c r="C46" s="56">
        <v>2</v>
      </c>
      <c r="D46" s="80" t="s">
        <v>48</v>
      </c>
      <c r="E46" s="58">
        <v>4120.3</v>
      </c>
      <c r="F46" s="288">
        <v>0</v>
      </c>
      <c r="G46" s="271">
        <v>0</v>
      </c>
      <c r="H46" s="480">
        <v>246.60000000000002</v>
      </c>
      <c r="I46" s="421">
        <v>537.4</v>
      </c>
      <c r="J46" s="421">
        <v>0</v>
      </c>
      <c r="K46" s="351">
        <v>4904.3</v>
      </c>
      <c r="L46" s="358">
        <v>0</v>
      </c>
      <c r="M46" s="389"/>
      <c r="N46" s="49">
        <v>0</v>
      </c>
      <c r="O46" s="351">
        <v>11.9</v>
      </c>
      <c r="P46" s="276">
        <f t="shared" si="6"/>
        <v>32.399999999999636</v>
      </c>
      <c r="Q46" s="415"/>
      <c r="R46" s="262"/>
      <c r="S46" s="577"/>
      <c r="T46" s="575"/>
      <c r="U46" s="575">
        <v>2.5</v>
      </c>
      <c r="V46" s="520"/>
      <c r="W46" s="520"/>
      <c r="X46" s="172"/>
      <c r="Y46" s="480"/>
      <c r="Z46" s="157"/>
      <c r="AA46" s="157"/>
      <c r="AB46" s="185"/>
      <c r="AC46" s="153"/>
      <c r="AD46" s="64"/>
      <c r="AE46" s="156"/>
      <c r="AF46" s="369"/>
      <c r="AG46" s="369"/>
      <c r="AH46" s="156"/>
      <c r="AI46" s="155"/>
      <c r="AJ46" s="542"/>
      <c r="AK46" s="553"/>
      <c r="AL46" s="227"/>
      <c r="AM46" s="159"/>
      <c r="AN46" s="182"/>
      <c r="AO46" s="182"/>
      <c r="AP46" s="419"/>
      <c r="AQ46" s="455"/>
      <c r="AR46" s="243"/>
      <c r="AS46" s="157"/>
      <c r="AT46" s="670"/>
      <c r="AU46" s="259">
        <v>4152.7</v>
      </c>
      <c r="AV46" s="421">
        <f t="shared" si="7"/>
        <v>0</v>
      </c>
      <c r="AW46" s="421">
        <f t="shared" si="8"/>
        <v>0</v>
      </c>
      <c r="AX46" s="184">
        <f t="shared" si="9"/>
        <v>249.10000000000002</v>
      </c>
      <c r="AY46" s="47">
        <f t="shared" si="13"/>
        <v>537.4</v>
      </c>
      <c r="AZ46" s="47">
        <f t="shared" si="14"/>
        <v>0</v>
      </c>
      <c r="BA46" s="606">
        <f t="shared" si="10"/>
        <v>4939.2</v>
      </c>
      <c r="BB46" s="48">
        <f t="shared" si="15"/>
        <v>0</v>
      </c>
      <c r="BC46" s="49">
        <f t="shared" si="16"/>
        <v>0</v>
      </c>
      <c r="BD46" s="378">
        <v>11.98</v>
      </c>
      <c r="BE46" s="60">
        <v>0</v>
      </c>
      <c r="BF46" s="49"/>
      <c r="BG46" s="61"/>
      <c r="BH46" s="63"/>
      <c r="BI46" s="209"/>
      <c r="BJ46" s="60"/>
      <c r="BK46" s="151"/>
      <c r="BL46" s="237"/>
      <c r="BO46" s="140">
        <f t="shared" si="17"/>
        <v>0</v>
      </c>
      <c r="BP46" s="137">
        <f t="shared" si="12"/>
        <v>0</v>
      </c>
      <c r="BQ46" s="145">
        <f t="shared" si="11"/>
        <v>0</v>
      </c>
    </row>
    <row r="47" spans="1:69" ht="12.75">
      <c r="A47" s="55">
        <v>152</v>
      </c>
      <c r="B47" s="55">
        <v>3114</v>
      </c>
      <c r="C47" s="56">
        <v>2</v>
      </c>
      <c r="D47" s="80" t="s">
        <v>49</v>
      </c>
      <c r="E47" s="58">
        <v>8833</v>
      </c>
      <c r="F47" s="288">
        <v>0</v>
      </c>
      <c r="G47" s="661">
        <v>395.1924</v>
      </c>
      <c r="H47" s="480">
        <v>73</v>
      </c>
      <c r="I47" s="421">
        <v>1716.6</v>
      </c>
      <c r="J47" s="421">
        <v>0</v>
      </c>
      <c r="K47" s="351">
        <v>10622.6</v>
      </c>
      <c r="L47" s="358">
        <v>14</v>
      </c>
      <c r="M47" s="389"/>
      <c r="N47" s="49">
        <v>0</v>
      </c>
      <c r="O47" s="351">
        <v>22.8</v>
      </c>
      <c r="P47" s="276">
        <f t="shared" si="6"/>
        <v>40.600000000000364</v>
      </c>
      <c r="Q47" s="415"/>
      <c r="R47" s="262"/>
      <c r="S47" s="577"/>
      <c r="T47" s="575"/>
      <c r="U47" s="575">
        <v>35.3</v>
      </c>
      <c r="V47" s="520"/>
      <c r="W47" s="288"/>
      <c r="X47" s="172"/>
      <c r="Y47" s="480"/>
      <c r="Z47" s="157"/>
      <c r="AA47" s="157"/>
      <c r="AB47" s="185"/>
      <c r="AC47" s="153"/>
      <c r="AD47" s="64"/>
      <c r="AE47" s="156"/>
      <c r="AF47" s="369"/>
      <c r="AG47" s="369"/>
      <c r="AH47" s="156"/>
      <c r="AI47" s="155"/>
      <c r="AJ47" s="542"/>
      <c r="AK47" s="553"/>
      <c r="AL47" s="227"/>
      <c r="AM47" s="159"/>
      <c r="AN47" s="182"/>
      <c r="AO47" s="182"/>
      <c r="AP47" s="419"/>
      <c r="AQ47" s="455"/>
      <c r="AR47" s="243"/>
      <c r="AS47" s="157"/>
      <c r="AT47" s="670"/>
      <c r="AU47" s="259">
        <v>8873.6</v>
      </c>
      <c r="AV47" s="421">
        <f t="shared" si="7"/>
        <v>0</v>
      </c>
      <c r="AW47" s="598">
        <f t="shared" si="8"/>
        <v>395.1924</v>
      </c>
      <c r="AX47" s="184">
        <f t="shared" si="9"/>
        <v>108.3</v>
      </c>
      <c r="AY47" s="47">
        <f t="shared" si="13"/>
        <v>1716.6</v>
      </c>
      <c r="AZ47" s="47">
        <f t="shared" si="14"/>
        <v>0</v>
      </c>
      <c r="BA47" s="606">
        <f t="shared" si="10"/>
        <v>10698.5</v>
      </c>
      <c r="BB47" s="48">
        <f t="shared" si="15"/>
        <v>0</v>
      </c>
      <c r="BC47" s="49">
        <f t="shared" si="16"/>
        <v>14</v>
      </c>
      <c r="BD47" s="378">
        <v>22.87</v>
      </c>
      <c r="BE47" s="60">
        <v>0</v>
      </c>
      <c r="BF47" s="49"/>
      <c r="BG47" s="61"/>
      <c r="BH47" s="63"/>
      <c r="BI47" s="209"/>
      <c r="BJ47" s="60"/>
      <c r="BK47" s="151"/>
      <c r="BL47" s="237"/>
      <c r="BO47" s="140">
        <f t="shared" si="17"/>
        <v>0</v>
      </c>
      <c r="BP47" s="137">
        <f t="shared" si="12"/>
        <v>0</v>
      </c>
      <c r="BQ47" s="145">
        <f t="shared" si="11"/>
        <v>0</v>
      </c>
    </row>
    <row r="48" spans="1:69" ht="26.25" thickBot="1">
      <c r="A48" s="394">
        <v>106</v>
      </c>
      <c r="B48" s="126">
        <v>3114</v>
      </c>
      <c r="C48" s="127">
        <v>2</v>
      </c>
      <c r="D48" s="388" t="s">
        <v>50</v>
      </c>
      <c r="E48" s="129">
        <v>2891.9</v>
      </c>
      <c r="F48" s="521">
        <v>0</v>
      </c>
      <c r="G48" s="662">
        <v>288.447</v>
      </c>
      <c r="H48" s="423">
        <v>38</v>
      </c>
      <c r="I48" s="423">
        <v>256</v>
      </c>
      <c r="J48" s="423">
        <v>0</v>
      </c>
      <c r="K48" s="397">
        <v>3185.9</v>
      </c>
      <c r="L48" s="398">
        <v>1</v>
      </c>
      <c r="M48" s="395"/>
      <c r="N48" s="399">
        <v>0</v>
      </c>
      <c r="O48" s="397">
        <v>5.34</v>
      </c>
      <c r="P48" s="641">
        <f t="shared" si="6"/>
        <v>24.699999999999818</v>
      </c>
      <c r="Q48" s="416"/>
      <c r="R48" s="264"/>
      <c r="S48" s="578"/>
      <c r="T48" s="632"/>
      <c r="U48" s="632">
        <v>4.2</v>
      </c>
      <c r="V48" s="619"/>
      <c r="W48" s="521"/>
      <c r="X48" s="565"/>
      <c r="Y48" s="482"/>
      <c r="Z48" s="160"/>
      <c r="AA48" s="160"/>
      <c r="AB48" s="581"/>
      <c r="AC48" s="402"/>
      <c r="AD48" s="403"/>
      <c r="AE48" s="404"/>
      <c r="AF48" s="406"/>
      <c r="AG48" s="406"/>
      <c r="AH48" s="404"/>
      <c r="AI48" s="405"/>
      <c r="AJ48" s="544"/>
      <c r="AK48" s="555"/>
      <c r="AL48" s="407"/>
      <c r="AM48" s="163"/>
      <c r="AN48" s="435"/>
      <c r="AO48" s="435"/>
      <c r="AP48" s="458"/>
      <c r="AQ48" s="459"/>
      <c r="AR48" s="408"/>
      <c r="AS48" s="160"/>
      <c r="AT48" s="672"/>
      <c r="AU48" s="409">
        <v>2916.6</v>
      </c>
      <c r="AV48" s="423">
        <f t="shared" si="7"/>
        <v>0</v>
      </c>
      <c r="AW48" s="597">
        <f t="shared" si="8"/>
        <v>288.447</v>
      </c>
      <c r="AX48" s="594">
        <f t="shared" si="9"/>
        <v>42.2</v>
      </c>
      <c r="AY48" s="396">
        <f t="shared" si="13"/>
        <v>256</v>
      </c>
      <c r="AZ48" s="396">
        <f t="shared" si="14"/>
        <v>0</v>
      </c>
      <c r="BA48" s="608">
        <f t="shared" si="10"/>
        <v>3214.7999999999997</v>
      </c>
      <c r="BB48" s="410">
        <f t="shared" si="15"/>
        <v>0</v>
      </c>
      <c r="BC48" s="399">
        <f t="shared" si="16"/>
        <v>1</v>
      </c>
      <c r="BD48" s="400">
        <v>5.37</v>
      </c>
      <c r="BE48" s="132">
        <v>0</v>
      </c>
      <c r="BF48" s="399"/>
      <c r="BG48" s="359"/>
      <c r="BH48" s="133"/>
      <c r="BI48" s="212"/>
      <c r="BJ48" s="132"/>
      <c r="BK48" s="401"/>
      <c r="BL48" s="236"/>
      <c r="BM48" s="411"/>
      <c r="BO48" s="140">
        <f t="shared" si="17"/>
        <v>0</v>
      </c>
      <c r="BP48" s="137">
        <f t="shared" si="12"/>
        <v>0</v>
      </c>
      <c r="BQ48" s="145">
        <f t="shared" si="11"/>
        <v>0</v>
      </c>
    </row>
    <row r="49" spans="1:69" ht="15" customHeight="1">
      <c r="A49" s="75">
        <v>38</v>
      </c>
      <c r="B49" s="75">
        <v>3121</v>
      </c>
      <c r="C49" s="76">
        <v>3</v>
      </c>
      <c r="D49" s="77" t="s">
        <v>51</v>
      </c>
      <c r="E49" s="46">
        <v>12801.8</v>
      </c>
      <c r="F49" s="288">
        <v>0</v>
      </c>
      <c r="G49" s="271">
        <v>0</v>
      </c>
      <c r="H49" s="480">
        <v>432.84</v>
      </c>
      <c r="I49" s="421">
        <v>2339.1</v>
      </c>
      <c r="J49" s="421">
        <v>974</v>
      </c>
      <c r="K49" s="351">
        <v>15573.74</v>
      </c>
      <c r="L49" s="358">
        <v>23</v>
      </c>
      <c r="M49" s="389"/>
      <c r="N49" s="49">
        <v>0</v>
      </c>
      <c r="O49" s="351">
        <v>30.14</v>
      </c>
      <c r="P49" s="276">
        <f t="shared" si="6"/>
        <v>38.70000000000073</v>
      </c>
      <c r="Q49" s="415"/>
      <c r="R49" s="262"/>
      <c r="S49" s="577"/>
      <c r="T49" s="575"/>
      <c r="U49" s="575">
        <v>-7.6</v>
      </c>
      <c r="V49" s="288"/>
      <c r="W49" s="288"/>
      <c r="X49" s="248"/>
      <c r="Y49" s="481"/>
      <c r="Z49" s="249"/>
      <c r="AA49" s="151"/>
      <c r="AB49" s="575"/>
      <c r="AC49" s="153"/>
      <c r="AD49" s="64"/>
      <c r="AE49" s="156"/>
      <c r="AF49" s="369"/>
      <c r="AG49" s="369"/>
      <c r="AH49" s="156">
        <v>1.7</v>
      </c>
      <c r="AI49" s="155"/>
      <c r="AJ49" s="542"/>
      <c r="AK49" s="553"/>
      <c r="AL49" s="227"/>
      <c r="AM49" s="150"/>
      <c r="AN49" s="175"/>
      <c r="AO49" s="175"/>
      <c r="AP49" s="419">
        <v>1.7</v>
      </c>
      <c r="AQ49" s="455"/>
      <c r="AR49" s="243"/>
      <c r="AS49" s="151"/>
      <c r="AT49" s="670">
        <v>268</v>
      </c>
      <c r="AU49" s="259">
        <v>12840.5</v>
      </c>
      <c r="AV49" s="421">
        <f t="shared" si="7"/>
        <v>0</v>
      </c>
      <c r="AW49" s="421">
        <f t="shared" si="8"/>
        <v>0</v>
      </c>
      <c r="AX49" s="184">
        <f t="shared" si="9"/>
        <v>425.23999999999995</v>
      </c>
      <c r="AY49" s="47">
        <f t="shared" si="13"/>
        <v>2340.7999999999997</v>
      </c>
      <c r="AZ49" s="421">
        <f t="shared" si="14"/>
        <v>974</v>
      </c>
      <c r="BA49" s="615">
        <f t="shared" si="10"/>
        <v>15606.539999999999</v>
      </c>
      <c r="BB49" s="48">
        <f t="shared" si="15"/>
        <v>0</v>
      </c>
      <c r="BC49" s="49">
        <f t="shared" si="16"/>
        <v>24.7</v>
      </c>
      <c r="BD49" s="378">
        <v>30.27</v>
      </c>
      <c r="BE49" s="48">
        <v>1</v>
      </c>
      <c r="BF49" s="49"/>
      <c r="BG49" s="358"/>
      <c r="BH49" s="49"/>
      <c r="BI49" s="620">
        <v>1076</v>
      </c>
      <c r="BJ49" s="48"/>
      <c r="BK49" s="262"/>
      <c r="BL49" s="235"/>
      <c r="BM49" s="87"/>
      <c r="BO49" s="140">
        <f t="shared" si="17"/>
        <v>1.7</v>
      </c>
      <c r="BP49" s="137">
        <f t="shared" si="12"/>
        <v>1.7</v>
      </c>
      <c r="BQ49" s="145">
        <f t="shared" si="11"/>
        <v>0</v>
      </c>
    </row>
    <row r="50" spans="1:69" ht="13.5" customHeight="1">
      <c r="A50" s="55">
        <v>39</v>
      </c>
      <c r="B50" s="55">
        <v>3121</v>
      </c>
      <c r="C50" s="56">
        <v>3</v>
      </c>
      <c r="D50" s="66" t="s">
        <v>52</v>
      </c>
      <c r="E50" s="82">
        <v>16441.5</v>
      </c>
      <c r="F50" s="601">
        <v>0</v>
      </c>
      <c r="G50" s="602">
        <v>0</v>
      </c>
      <c r="H50" s="480">
        <v>712.56</v>
      </c>
      <c r="I50" s="421">
        <v>2812.9</v>
      </c>
      <c r="J50" s="478">
        <v>0</v>
      </c>
      <c r="K50" s="351">
        <v>19966.960000000003</v>
      </c>
      <c r="L50" s="360">
        <v>104</v>
      </c>
      <c r="M50" s="69"/>
      <c r="N50" s="71">
        <v>0</v>
      </c>
      <c r="O50" s="351">
        <v>40.489999999999995</v>
      </c>
      <c r="P50" s="276">
        <f t="shared" si="6"/>
        <v>49.599999999998545</v>
      </c>
      <c r="Q50" s="417"/>
      <c r="R50" s="518"/>
      <c r="S50" s="579"/>
      <c r="T50" s="633"/>
      <c r="U50" s="633">
        <v>-16.4</v>
      </c>
      <c r="V50" s="509"/>
      <c r="W50" s="509"/>
      <c r="X50" s="566"/>
      <c r="Y50" s="483"/>
      <c r="Z50" s="164"/>
      <c r="AA50" s="164"/>
      <c r="AB50" s="252"/>
      <c r="AC50" s="153"/>
      <c r="AD50" s="165"/>
      <c r="AE50" s="167"/>
      <c r="AF50" s="371"/>
      <c r="AG50" s="371"/>
      <c r="AH50" s="167">
        <v>15.1</v>
      </c>
      <c r="AI50" s="166"/>
      <c r="AJ50" s="545"/>
      <c r="AK50" s="556"/>
      <c r="AL50" s="230"/>
      <c r="AM50" s="168"/>
      <c r="AN50" s="436"/>
      <c r="AO50" s="436"/>
      <c r="AP50" s="460">
        <v>15.1</v>
      </c>
      <c r="AQ50" s="461"/>
      <c r="AR50" s="245"/>
      <c r="AS50" s="164"/>
      <c r="AT50" s="673"/>
      <c r="AU50" s="259">
        <v>16491.1</v>
      </c>
      <c r="AV50" s="424">
        <f t="shared" si="7"/>
        <v>0</v>
      </c>
      <c r="AW50" s="424">
        <f t="shared" si="8"/>
        <v>0</v>
      </c>
      <c r="AX50" s="595">
        <f t="shared" si="9"/>
        <v>696.16</v>
      </c>
      <c r="AY50" s="47">
        <f t="shared" si="13"/>
        <v>2828</v>
      </c>
      <c r="AZ50" s="285">
        <f t="shared" si="14"/>
        <v>0</v>
      </c>
      <c r="BA50" s="615">
        <f t="shared" si="10"/>
        <v>20015.26</v>
      </c>
      <c r="BB50" s="70">
        <f t="shared" si="15"/>
        <v>0</v>
      </c>
      <c r="BC50" s="71">
        <f t="shared" si="16"/>
        <v>119.1</v>
      </c>
      <c r="BD50" s="378">
        <v>40.62</v>
      </c>
      <c r="BE50" s="84">
        <v>2</v>
      </c>
      <c r="BF50" s="71"/>
      <c r="BG50" s="61"/>
      <c r="BH50" s="83"/>
      <c r="BI50" s="622">
        <v>2300</v>
      </c>
      <c r="BJ50" s="84"/>
      <c r="BK50" s="260"/>
      <c r="BL50" s="239"/>
      <c r="BO50" s="140">
        <f t="shared" si="17"/>
        <v>15.1</v>
      </c>
      <c r="BP50" s="137">
        <f t="shared" si="12"/>
        <v>15.1</v>
      </c>
      <c r="BQ50" s="145">
        <f t="shared" si="11"/>
        <v>0</v>
      </c>
    </row>
    <row r="51" spans="1:69" ht="16.5" customHeight="1">
      <c r="A51" s="55">
        <v>40</v>
      </c>
      <c r="B51" s="55">
        <v>3121</v>
      </c>
      <c r="C51" s="56">
        <v>3</v>
      </c>
      <c r="D51" s="66" t="s">
        <v>53</v>
      </c>
      <c r="E51" s="61">
        <v>25588.9</v>
      </c>
      <c r="F51" s="310">
        <v>0</v>
      </c>
      <c r="G51" s="603">
        <v>0</v>
      </c>
      <c r="H51" s="480">
        <v>774.48</v>
      </c>
      <c r="I51" s="421">
        <v>3090.7999999999997</v>
      </c>
      <c r="J51" s="425">
        <v>0</v>
      </c>
      <c r="K51" s="351">
        <v>29454.18</v>
      </c>
      <c r="L51" s="61">
        <v>167.4</v>
      </c>
      <c r="M51" s="211"/>
      <c r="N51" s="63">
        <v>0</v>
      </c>
      <c r="O51" s="351">
        <v>60.87</v>
      </c>
      <c r="P51" s="276">
        <f t="shared" si="6"/>
        <v>77.5</v>
      </c>
      <c r="Q51" s="418"/>
      <c r="R51" s="105"/>
      <c r="S51" s="580"/>
      <c r="T51" s="252"/>
      <c r="U51" s="252">
        <v>7.6</v>
      </c>
      <c r="V51" s="183"/>
      <c r="W51" s="183"/>
      <c r="X51" s="172"/>
      <c r="Y51" s="480"/>
      <c r="Z51" s="157"/>
      <c r="AA51" s="157"/>
      <c r="AB51" s="185"/>
      <c r="AC51" s="153"/>
      <c r="AD51" s="169"/>
      <c r="AE51" s="171"/>
      <c r="AF51" s="372"/>
      <c r="AG51" s="372"/>
      <c r="AH51" s="171"/>
      <c r="AI51" s="170"/>
      <c r="AJ51" s="546"/>
      <c r="AK51" s="557"/>
      <c r="AL51" s="231"/>
      <c r="AM51" s="159"/>
      <c r="AN51" s="182"/>
      <c r="AO51" s="182"/>
      <c r="AP51" s="462"/>
      <c r="AQ51" s="463"/>
      <c r="AR51" s="246"/>
      <c r="AS51" s="157"/>
      <c r="AT51" s="670"/>
      <c r="AU51" s="259">
        <v>25666.4</v>
      </c>
      <c r="AV51" s="425">
        <f t="shared" si="7"/>
        <v>0</v>
      </c>
      <c r="AW51" s="425">
        <f t="shared" si="8"/>
        <v>0</v>
      </c>
      <c r="AX51" s="596">
        <f t="shared" si="9"/>
        <v>782.08</v>
      </c>
      <c r="AY51" s="47">
        <f t="shared" si="13"/>
        <v>3090.7999999999997</v>
      </c>
      <c r="AZ51" s="65">
        <f t="shared" si="14"/>
        <v>0</v>
      </c>
      <c r="BA51" s="615">
        <f t="shared" si="10"/>
        <v>29539.280000000002</v>
      </c>
      <c r="BB51" s="60">
        <f t="shared" si="15"/>
        <v>0</v>
      </c>
      <c r="BC51" s="63">
        <f t="shared" si="16"/>
        <v>167.4</v>
      </c>
      <c r="BD51" s="378">
        <v>61.06</v>
      </c>
      <c r="BE51" s="60">
        <v>3</v>
      </c>
      <c r="BF51" s="63"/>
      <c r="BG51" s="61"/>
      <c r="BH51" s="63"/>
      <c r="BI51" s="209"/>
      <c r="BJ51" s="60"/>
      <c r="BK51" s="151"/>
      <c r="BL51" s="237"/>
      <c r="BM51" s="86"/>
      <c r="BO51" s="140">
        <f t="shared" si="17"/>
        <v>0</v>
      </c>
      <c r="BP51" s="137">
        <f t="shared" si="12"/>
        <v>0</v>
      </c>
      <c r="BQ51" s="145">
        <f t="shared" si="11"/>
        <v>0</v>
      </c>
    </row>
    <row r="52" spans="1:69" ht="25.5">
      <c r="A52" s="55">
        <v>41</v>
      </c>
      <c r="B52" s="55">
        <v>3122</v>
      </c>
      <c r="C52" s="56">
        <v>3</v>
      </c>
      <c r="D52" s="66" t="s">
        <v>54</v>
      </c>
      <c r="E52" s="46">
        <v>13887.1</v>
      </c>
      <c r="F52" s="288">
        <v>0</v>
      </c>
      <c r="G52" s="271">
        <v>0</v>
      </c>
      <c r="H52" s="480">
        <v>667.5799999999999</v>
      </c>
      <c r="I52" s="421">
        <f>2120.9+5</f>
        <v>2125.9</v>
      </c>
      <c r="J52" s="421">
        <v>190.8</v>
      </c>
      <c r="K52" s="351">
        <v>16675.58</v>
      </c>
      <c r="L52" s="358">
        <v>61</v>
      </c>
      <c r="M52" s="389"/>
      <c r="N52" s="49">
        <v>0</v>
      </c>
      <c r="O52" s="351">
        <v>34.21</v>
      </c>
      <c r="P52" s="276">
        <f t="shared" si="6"/>
        <v>40.29999999999927</v>
      </c>
      <c r="Q52" s="415"/>
      <c r="R52" s="262"/>
      <c r="S52" s="577"/>
      <c r="T52" s="263">
        <v>104.684</v>
      </c>
      <c r="U52" s="575">
        <v>-13</v>
      </c>
      <c r="V52" s="288"/>
      <c r="W52" s="288"/>
      <c r="X52" s="248"/>
      <c r="Y52" s="481"/>
      <c r="Z52" s="151"/>
      <c r="AA52" s="151"/>
      <c r="AB52" s="185"/>
      <c r="AC52" s="153"/>
      <c r="AD52" s="64"/>
      <c r="AE52" s="156"/>
      <c r="AF52" s="369"/>
      <c r="AG52" s="369"/>
      <c r="AH52" s="156"/>
      <c r="AI52" s="155"/>
      <c r="AJ52" s="542"/>
      <c r="AK52" s="553"/>
      <c r="AL52" s="227"/>
      <c r="AM52" s="150"/>
      <c r="AN52" s="175"/>
      <c r="AO52" s="175"/>
      <c r="AP52" s="419"/>
      <c r="AQ52" s="455"/>
      <c r="AR52" s="243"/>
      <c r="AS52" s="151"/>
      <c r="AT52" s="670"/>
      <c r="AU52" s="259">
        <v>13927.4</v>
      </c>
      <c r="AV52" s="421">
        <f t="shared" si="7"/>
        <v>0</v>
      </c>
      <c r="AW52" s="421">
        <f t="shared" si="8"/>
        <v>0</v>
      </c>
      <c r="AX52" s="184">
        <f t="shared" si="9"/>
        <v>759.2639999999999</v>
      </c>
      <c r="AY52" s="47">
        <f t="shared" si="13"/>
        <v>2125.9</v>
      </c>
      <c r="AZ52" s="47">
        <f t="shared" si="14"/>
        <v>190.8</v>
      </c>
      <c r="BA52" s="615">
        <f t="shared" si="10"/>
        <v>16812.564</v>
      </c>
      <c r="BB52" s="48">
        <f t="shared" si="15"/>
        <v>0</v>
      </c>
      <c r="BC52" s="49">
        <f t="shared" si="16"/>
        <v>61</v>
      </c>
      <c r="BD52" s="378">
        <v>34.32</v>
      </c>
      <c r="BE52" s="48">
        <v>2</v>
      </c>
      <c r="BF52" s="49"/>
      <c r="BG52" s="61"/>
      <c r="BH52" s="49"/>
      <c r="BI52" s="620">
        <v>3209.2</v>
      </c>
      <c r="BJ52" s="48"/>
      <c r="BK52" s="151"/>
      <c r="BL52" s="235"/>
      <c r="BO52" s="140">
        <f t="shared" si="17"/>
        <v>0</v>
      </c>
      <c r="BP52" s="137">
        <f t="shared" si="12"/>
        <v>0</v>
      </c>
      <c r="BQ52" s="145">
        <f t="shared" si="11"/>
        <v>0</v>
      </c>
    </row>
    <row r="53" spans="1:69" ht="25.5">
      <c r="A53" s="55">
        <v>43</v>
      </c>
      <c r="B53" s="55">
        <v>3122</v>
      </c>
      <c r="C53" s="56">
        <v>3</v>
      </c>
      <c r="D53" s="66" t="s">
        <v>55</v>
      </c>
      <c r="E53" s="58">
        <v>6440.44942</v>
      </c>
      <c r="F53" s="288">
        <v>0</v>
      </c>
      <c r="G53" s="271">
        <v>0</v>
      </c>
      <c r="H53" s="480">
        <v>198.4869999999999</v>
      </c>
      <c r="I53" s="421">
        <v>1177.9</v>
      </c>
      <c r="J53" s="421">
        <v>0</v>
      </c>
      <c r="K53" s="351">
        <v>7816.83642</v>
      </c>
      <c r="L53" s="358">
        <v>115.33</v>
      </c>
      <c r="M53" s="389"/>
      <c r="N53" s="49">
        <v>0</v>
      </c>
      <c r="O53" s="351">
        <v>18.01</v>
      </c>
      <c r="P53" s="655">
        <f t="shared" si="6"/>
        <v>0</v>
      </c>
      <c r="Q53" s="415"/>
      <c r="R53" s="262"/>
      <c r="S53" s="577"/>
      <c r="T53" s="575"/>
      <c r="U53" s="263">
        <v>-155.313</v>
      </c>
      <c r="V53" s="288"/>
      <c r="W53" s="288"/>
      <c r="X53" s="172"/>
      <c r="Y53" s="480"/>
      <c r="Z53" s="157"/>
      <c r="AA53" s="157"/>
      <c r="AB53" s="185"/>
      <c r="AC53" s="153"/>
      <c r="AD53" s="64"/>
      <c r="AE53" s="373"/>
      <c r="AF53" s="369"/>
      <c r="AG53" s="369"/>
      <c r="AH53" s="156"/>
      <c r="AI53" s="155"/>
      <c r="AJ53" s="542"/>
      <c r="AK53" s="553"/>
      <c r="AL53" s="227"/>
      <c r="AM53" s="159"/>
      <c r="AN53" s="182"/>
      <c r="AO53" s="182"/>
      <c r="AP53" s="419"/>
      <c r="AQ53" s="455"/>
      <c r="AR53" s="243"/>
      <c r="AS53" s="157"/>
      <c r="AT53" s="670"/>
      <c r="AU53" s="653">
        <v>6440.44942</v>
      </c>
      <c r="AV53" s="421">
        <f t="shared" si="7"/>
        <v>0</v>
      </c>
      <c r="AW53" s="421">
        <f t="shared" si="8"/>
        <v>0</v>
      </c>
      <c r="AX53" s="184">
        <f t="shared" si="9"/>
        <v>43.17399999999992</v>
      </c>
      <c r="AY53" s="47">
        <f t="shared" si="13"/>
        <v>1177.9</v>
      </c>
      <c r="AZ53" s="47">
        <f t="shared" si="14"/>
        <v>0</v>
      </c>
      <c r="BA53" s="656">
        <f t="shared" si="10"/>
        <v>7661.5234199999995</v>
      </c>
      <c r="BB53" s="48">
        <f t="shared" si="15"/>
        <v>0</v>
      </c>
      <c r="BC53" s="49">
        <f t="shared" si="16"/>
        <v>115.33</v>
      </c>
      <c r="BD53" s="378">
        <f>O53+AC53</f>
        <v>18.01</v>
      </c>
      <c r="BE53" s="60">
        <v>3</v>
      </c>
      <c r="BF53" s="49"/>
      <c r="BG53" s="61"/>
      <c r="BH53" s="63"/>
      <c r="BI53" s="216"/>
      <c r="BJ53" s="60"/>
      <c r="BK53" s="151"/>
      <c r="BL53" s="235"/>
      <c r="BO53" s="140">
        <f t="shared" si="17"/>
        <v>0</v>
      </c>
      <c r="BP53" s="137">
        <f t="shared" si="12"/>
        <v>0</v>
      </c>
      <c r="BQ53" s="145">
        <f t="shared" si="11"/>
        <v>0</v>
      </c>
    </row>
    <row r="54" spans="1:69" ht="25.5">
      <c r="A54" s="55">
        <v>44</v>
      </c>
      <c r="B54" s="55">
        <v>3123</v>
      </c>
      <c r="C54" s="56">
        <v>3</v>
      </c>
      <c r="D54" s="66" t="s">
        <v>56</v>
      </c>
      <c r="E54" s="58">
        <v>21991.6</v>
      </c>
      <c r="F54" s="288">
        <v>0</v>
      </c>
      <c r="G54" s="271">
        <v>0</v>
      </c>
      <c r="H54" s="480">
        <v>265.237</v>
      </c>
      <c r="I54" s="421">
        <v>3581.5</v>
      </c>
      <c r="J54" s="421">
        <v>0</v>
      </c>
      <c r="K54" s="351">
        <v>25838.337</v>
      </c>
      <c r="L54" s="358">
        <v>675.6</v>
      </c>
      <c r="M54" s="389"/>
      <c r="N54" s="49">
        <v>91</v>
      </c>
      <c r="O54" s="351">
        <v>58.61</v>
      </c>
      <c r="P54" s="276">
        <f t="shared" si="6"/>
        <v>64.60000000000218</v>
      </c>
      <c r="Q54" s="415"/>
      <c r="R54" s="263"/>
      <c r="S54" s="577"/>
      <c r="T54" s="575"/>
      <c r="U54" s="575">
        <v>110.2</v>
      </c>
      <c r="V54" s="288"/>
      <c r="W54" s="288"/>
      <c r="X54" s="172"/>
      <c r="Y54" s="480"/>
      <c r="Z54" s="172"/>
      <c r="AA54" s="157"/>
      <c r="AB54" s="185"/>
      <c r="AC54" s="153"/>
      <c r="AD54" s="64"/>
      <c r="AE54" s="156"/>
      <c r="AF54" s="373"/>
      <c r="AG54" s="373"/>
      <c r="AH54" s="156">
        <v>56.8</v>
      </c>
      <c r="AI54" s="154"/>
      <c r="AJ54" s="547"/>
      <c r="AK54" s="64"/>
      <c r="AL54" s="227"/>
      <c r="AM54" s="159"/>
      <c r="AN54" s="182"/>
      <c r="AO54" s="182"/>
      <c r="AP54" s="419">
        <v>56.8</v>
      </c>
      <c r="AQ54" s="455"/>
      <c r="AR54" s="243"/>
      <c r="AS54" s="157"/>
      <c r="AT54" s="670"/>
      <c r="AU54" s="259">
        <v>22056.2</v>
      </c>
      <c r="AV54" s="421">
        <f t="shared" si="7"/>
        <v>0</v>
      </c>
      <c r="AW54" s="421">
        <f t="shared" si="8"/>
        <v>0</v>
      </c>
      <c r="AX54" s="184">
        <f t="shared" si="9"/>
        <v>375.437</v>
      </c>
      <c r="AY54" s="47">
        <f t="shared" si="13"/>
        <v>3638.3</v>
      </c>
      <c r="AZ54" s="47">
        <f t="shared" si="14"/>
        <v>0</v>
      </c>
      <c r="BA54" s="615">
        <f t="shared" si="10"/>
        <v>26069.937</v>
      </c>
      <c r="BB54" s="48">
        <f t="shared" si="15"/>
        <v>91</v>
      </c>
      <c r="BC54" s="49">
        <f t="shared" si="16"/>
        <v>732.4</v>
      </c>
      <c r="BD54" s="378">
        <v>58.78</v>
      </c>
      <c r="BE54" s="60">
        <v>3</v>
      </c>
      <c r="BF54" s="49"/>
      <c r="BG54" s="61"/>
      <c r="BH54" s="63"/>
      <c r="BI54" s="216">
        <v>2650</v>
      </c>
      <c r="BJ54" s="60"/>
      <c r="BK54" s="151"/>
      <c r="BL54" s="235"/>
      <c r="BO54" s="140">
        <f t="shared" si="17"/>
        <v>56.8</v>
      </c>
      <c r="BP54" s="137">
        <f t="shared" si="12"/>
        <v>56.8</v>
      </c>
      <c r="BQ54" s="145">
        <f t="shared" si="11"/>
        <v>0</v>
      </c>
    </row>
    <row r="55" spans="1:69" ht="25.5">
      <c r="A55" s="55">
        <v>147</v>
      </c>
      <c r="B55" s="55">
        <v>3123</v>
      </c>
      <c r="C55" s="56">
        <v>3</v>
      </c>
      <c r="D55" s="66" t="s">
        <v>57</v>
      </c>
      <c r="E55" s="58">
        <v>17712.7</v>
      </c>
      <c r="F55" s="288">
        <v>0</v>
      </c>
      <c r="G55" s="271">
        <v>0</v>
      </c>
      <c r="H55" s="480">
        <v>547.52</v>
      </c>
      <c r="I55" s="421">
        <v>3494.8999999999996</v>
      </c>
      <c r="J55" s="421">
        <v>0</v>
      </c>
      <c r="K55" s="351">
        <v>21755.120000000003</v>
      </c>
      <c r="L55" s="358">
        <v>327.7</v>
      </c>
      <c r="M55" s="389"/>
      <c r="N55" s="49">
        <v>48</v>
      </c>
      <c r="O55" s="351">
        <v>50.78</v>
      </c>
      <c r="P55" s="276">
        <f t="shared" si="6"/>
        <v>51.70000000000073</v>
      </c>
      <c r="Q55" s="415"/>
      <c r="R55" s="262"/>
      <c r="S55" s="577"/>
      <c r="T55" s="575"/>
      <c r="U55" s="575">
        <v>-65.8</v>
      </c>
      <c r="V55" s="288"/>
      <c r="W55" s="288"/>
      <c r="X55" s="172"/>
      <c r="Y55" s="480"/>
      <c r="Z55" s="157"/>
      <c r="AA55" s="157"/>
      <c r="AB55" s="185"/>
      <c r="AC55" s="153"/>
      <c r="AD55" s="64">
        <v>200</v>
      </c>
      <c r="AE55" s="156"/>
      <c r="AF55" s="369"/>
      <c r="AG55" s="369"/>
      <c r="AH55" s="156"/>
      <c r="AI55" s="155"/>
      <c r="AJ55" s="542"/>
      <c r="AK55" s="553"/>
      <c r="AL55" s="227"/>
      <c r="AM55" s="159"/>
      <c r="AN55" s="182"/>
      <c r="AO55" s="182"/>
      <c r="AP55" s="419"/>
      <c r="AQ55" s="455"/>
      <c r="AR55" s="243"/>
      <c r="AS55" s="157"/>
      <c r="AT55" s="670"/>
      <c r="AU55" s="259">
        <v>17764.4</v>
      </c>
      <c r="AV55" s="421">
        <f t="shared" si="7"/>
        <v>0</v>
      </c>
      <c r="AW55" s="421">
        <f t="shared" si="8"/>
        <v>0</v>
      </c>
      <c r="AX55" s="184">
        <f t="shared" si="9"/>
        <v>481.71999999999997</v>
      </c>
      <c r="AY55" s="47">
        <f t="shared" si="13"/>
        <v>3694.8999999999996</v>
      </c>
      <c r="AZ55" s="47">
        <f t="shared" si="14"/>
        <v>0</v>
      </c>
      <c r="BA55" s="615">
        <f t="shared" si="10"/>
        <v>21941.020000000004</v>
      </c>
      <c r="BB55" s="48">
        <f t="shared" si="15"/>
        <v>48</v>
      </c>
      <c r="BC55" s="49">
        <f t="shared" si="16"/>
        <v>327.7</v>
      </c>
      <c r="BD55" s="378">
        <v>50.93</v>
      </c>
      <c r="BE55" s="60">
        <v>10</v>
      </c>
      <c r="BF55" s="49"/>
      <c r="BG55" s="61"/>
      <c r="BH55" s="63"/>
      <c r="BI55" s="216"/>
      <c r="BJ55" s="60"/>
      <c r="BK55" s="151"/>
      <c r="BL55" s="235"/>
      <c r="BO55" s="140">
        <f t="shared" si="17"/>
        <v>200</v>
      </c>
      <c r="BP55" s="137">
        <f t="shared" si="12"/>
        <v>0</v>
      </c>
      <c r="BQ55" s="145">
        <f t="shared" si="11"/>
        <v>0</v>
      </c>
    </row>
    <row r="56" spans="1:69" ht="25.5">
      <c r="A56" s="55">
        <v>55</v>
      </c>
      <c r="B56" s="55">
        <v>3123</v>
      </c>
      <c r="C56" s="56">
        <v>3</v>
      </c>
      <c r="D56" s="66" t="s">
        <v>121</v>
      </c>
      <c r="E56" s="58">
        <v>10436.8</v>
      </c>
      <c r="F56" s="288">
        <v>0</v>
      </c>
      <c r="G56" s="271">
        <v>0</v>
      </c>
      <c r="H56" s="480">
        <v>364.26</v>
      </c>
      <c r="I56" s="421">
        <f>2784.6+5</f>
        <v>2789.6</v>
      </c>
      <c r="J56" s="421">
        <v>0</v>
      </c>
      <c r="K56" s="351">
        <v>13585.66</v>
      </c>
      <c r="L56" s="358">
        <v>507.2</v>
      </c>
      <c r="M56" s="389"/>
      <c r="N56" s="49">
        <v>0</v>
      </c>
      <c r="O56" s="351">
        <v>34.24</v>
      </c>
      <c r="P56" s="276">
        <f t="shared" si="6"/>
        <v>50.5</v>
      </c>
      <c r="Q56" s="415"/>
      <c r="R56" s="262"/>
      <c r="S56" s="577"/>
      <c r="T56" s="575"/>
      <c r="U56" s="575">
        <v>51.3</v>
      </c>
      <c r="V56" s="288"/>
      <c r="W56" s="288"/>
      <c r="X56" s="172"/>
      <c r="Y56" s="480"/>
      <c r="Z56" s="157"/>
      <c r="AA56" s="157"/>
      <c r="AB56" s="185"/>
      <c r="AC56" s="153"/>
      <c r="AD56" s="64"/>
      <c r="AE56" s="156"/>
      <c r="AF56" s="369"/>
      <c r="AG56" s="369"/>
      <c r="AH56" s="156"/>
      <c r="AI56" s="155"/>
      <c r="AJ56" s="542"/>
      <c r="AK56" s="553"/>
      <c r="AL56" s="227"/>
      <c r="AM56" s="159"/>
      <c r="AN56" s="182"/>
      <c r="AO56" s="182"/>
      <c r="AP56" s="419"/>
      <c r="AQ56" s="455"/>
      <c r="AR56" s="243"/>
      <c r="AS56" s="157"/>
      <c r="AT56" s="670"/>
      <c r="AU56" s="259">
        <v>10487.3</v>
      </c>
      <c r="AV56" s="421">
        <f t="shared" si="7"/>
        <v>0</v>
      </c>
      <c r="AW56" s="421">
        <f t="shared" si="8"/>
        <v>0</v>
      </c>
      <c r="AX56" s="184">
        <f t="shared" si="9"/>
        <v>415.56</v>
      </c>
      <c r="AY56" s="47">
        <f t="shared" si="13"/>
        <v>2789.6</v>
      </c>
      <c r="AZ56" s="47">
        <f t="shared" si="14"/>
        <v>0</v>
      </c>
      <c r="BA56" s="615">
        <f t="shared" si="10"/>
        <v>13692.46</v>
      </c>
      <c r="BB56" s="48">
        <f t="shared" si="15"/>
        <v>0</v>
      </c>
      <c r="BC56" s="49">
        <f t="shared" si="16"/>
        <v>507.2</v>
      </c>
      <c r="BD56" s="378">
        <v>34.41</v>
      </c>
      <c r="BE56" s="60">
        <v>2</v>
      </c>
      <c r="BF56" s="49"/>
      <c r="BG56" s="61"/>
      <c r="BH56" s="63"/>
      <c r="BI56" s="216"/>
      <c r="BJ56" s="60"/>
      <c r="BK56" s="151"/>
      <c r="BL56" s="235"/>
      <c r="BO56" s="140">
        <f t="shared" si="17"/>
        <v>0</v>
      </c>
      <c r="BP56" s="137">
        <f t="shared" si="12"/>
        <v>0</v>
      </c>
      <c r="BQ56" s="145">
        <f t="shared" si="11"/>
        <v>0</v>
      </c>
    </row>
    <row r="57" spans="1:69" ht="38.25">
      <c r="A57" s="55">
        <v>57</v>
      </c>
      <c r="B57" s="55">
        <v>3123</v>
      </c>
      <c r="C57" s="56">
        <v>3</v>
      </c>
      <c r="D57" s="66" t="s">
        <v>205</v>
      </c>
      <c r="E57" s="58">
        <v>31542.4</v>
      </c>
      <c r="F57" s="288">
        <v>0</v>
      </c>
      <c r="G57" s="271">
        <v>0</v>
      </c>
      <c r="H57" s="480">
        <v>2658.933</v>
      </c>
      <c r="I57" s="421">
        <v>9117.899999999998</v>
      </c>
      <c r="J57" s="421">
        <v>0</v>
      </c>
      <c r="K57" s="351">
        <v>43319.23299999999</v>
      </c>
      <c r="L57" s="358">
        <v>350.67</v>
      </c>
      <c r="M57" s="389"/>
      <c r="N57" s="49">
        <v>0</v>
      </c>
      <c r="O57" s="351">
        <v>101.49</v>
      </c>
      <c r="P57" s="630">
        <f t="shared" si="6"/>
        <v>195.16100000000006</v>
      </c>
      <c r="Q57" s="415"/>
      <c r="R57" s="263"/>
      <c r="S57" s="577"/>
      <c r="T57" s="575"/>
      <c r="U57" s="263">
        <v>207.8</v>
      </c>
      <c r="V57" s="288"/>
      <c r="W57" s="288"/>
      <c r="X57" s="172"/>
      <c r="Y57" s="480"/>
      <c r="Z57" s="157"/>
      <c r="AA57" s="157"/>
      <c r="AB57" s="185"/>
      <c r="AC57" s="153"/>
      <c r="AD57" s="64"/>
      <c r="AE57" s="373"/>
      <c r="AF57" s="369"/>
      <c r="AG57" s="369"/>
      <c r="AH57" s="156">
        <v>3.6</v>
      </c>
      <c r="AI57" s="155"/>
      <c r="AJ57" s="542"/>
      <c r="AK57" s="553"/>
      <c r="AL57" s="227"/>
      <c r="AM57" s="159"/>
      <c r="AN57" s="182"/>
      <c r="AO57" s="182"/>
      <c r="AP57" s="419">
        <v>3.6</v>
      </c>
      <c r="AQ57" s="455"/>
      <c r="AR57" s="243"/>
      <c r="AS57" s="157"/>
      <c r="AT57" s="670"/>
      <c r="AU57" s="629">
        <v>31737.561</v>
      </c>
      <c r="AV57" s="421">
        <f t="shared" si="7"/>
        <v>0</v>
      </c>
      <c r="AW57" s="421">
        <f t="shared" si="8"/>
        <v>0</v>
      </c>
      <c r="AX57" s="184">
        <f t="shared" si="9"/>
        <v>2866.733</v>
      </c>
      <c r="AY57" s="47">
        <f t="shared" si="13"/>
        <v>9121.499999999998</v>
      </c>
      <c r="AZ57" s="47">
        <f t="shared" si="14"/>
        <v>0</v>
      </c>
      <c r="BA57" s="615">
        <f t="shared" si="10"/>
        <v>43725.794</v>
      </c>
      <c r="BB57" s="48">
        <f t="shared" si="15"/>
        <v>0</v>
      </c>
      <c r="BC57" s="49">
        <f t="shared" si="16"/>
        <v>354.27000000000004</v>
      </c>
      <c r="BD57" s="378">
        <v>101.4</v>
      </c>
      <c r="BE57" s="60">
        <v>7</v>
      </c>
      <c r="BF57" s="49"/>
      <c r="BG57" s="61"/>
      <c r="BH57" s="63"/>
      <c r="BI57" s="216">
        <v>537</v>
      </c>
      <c r="BJ57" s="60"/>
      <c r="BK57" s="151"/>
      <c r="BL57" s="235"/>
      <c r="BO57" s="140">
        <f t="shared" si="17"/>
        <v>3.6</v>
      </c>
      <c r="BP57" s="137">
        <f t="shared" si="12"/>
        <v>3.6</v>
      </c>
      <c r="BQ57" s="145">
        <f t="shared" si="11"/>
        <v>0</v>
      </c>
    </row>
    <row r="58" spans="1:69" ht="38.25">
      <c r="A58" s="55">
        <v>54</v>
      </c>
      <c r="B58" s="55">
        <v>3123</v>
      </c>
      <c r="C58" s="56">
        <v>3</v>
      </c>
      <c r="D58" s="66" t="s">
        <v>147</v>
      </c>
      <c r="E58" s="58">
        <v>9245.6</v>
      </c>
      <c r="F58" s="288">
        <v>0</v>
      </c>
      <c r="G58" s="271">
        <v>0</v>
      </c>
      <c r="H58" s="480">
        <v>213.46800000000002</v>
      </c>
      <c r="I58" s="421">
        <v>2806.1</v>
      </c>
      <c r="J58" s="421">
        <v>0</v>
      </c>
      <c r="K58" s="351">
        <v>12265.168000000001</v>
      </c>
      <c r="L58" s="358">
        <v>111.9</v>
      </c>
      <c r="M58" s="389"/>
      <c r="N58" s="49">
        <v>0</v>
      </c>
      <c r="O58" s="351">
        <v>27.6</v>
      </c>
      <c r="P58" s="276">
        <f t="shared" si="6"/>
        <v>52.19999999999891</v>
      </c>
      <c r="Q58" s="415"/>
      <c r="R58" s="263"/>
      <c r="S58" s="577"/>
      <c r="T58" s="575"/>
      <c r="U58" s="575">
        <v>91.7</v>
      </c>
      <c r="V58" s="288"/>
      <c r="W58" s="288"/>
      <c r="X58" s="172"/>
      <c r="Y58" s="480"/>
      <c r="Z58" s="172"/>
      <c r="AA58" s="157"/>
      <c r="AB58" s="185"/>
      <c r="AC58" s="153"/>
      <c r="AD58" s="64"/>
      <c r="AE58" s="156"/>
      <c r="AF58" s="369"/>
      <c r="AG58" s="369"/>
      <c r="AH58" s="156">
        <v>6.2</v>
      </c>
      <c r="AI58" s="155"/>
      <c r="AJ58" s="542"/>
      <c r="AK58" s="553"/>
      <c r="AL58" s="227"/>
      <c r="AM58" s="159"/>
      <c r="AN58" s="182"/>
      <c r="AO58" s="182"/>
      <c r="AP58" s="419">
        <v>6.2</v>
      </c>
      <c r="AQ58" s="455"/>
      <c r="AR58" s="243"/>
      <c r="AS58" s="157"/>
      <c r="AT58" s="670"/>
      <c r="AU58" s="259">
        <v>9297.8</v>
      </c>
      <c r="AV58" s="421">
        <f t="shared" si="7"/>
        <v>0</v>
      </c>
      <c r="AW58" s="421">
        <f t="shared" si="8"/>
        <v>0</v>
      </c>
      <c r="AX58" s="184">
        <f t="shared" si="9"/>
        <v>305.168</v>
      </c>
      <c r="AY58" s="47">
        <f t="shared" si="13"/>
        <v>2812.2999999999997</v>
      </c>
      <c r="AZ58" s="47">
        <f t="shared" si="14"/>
        <v>0</v>
      </c>
      <c r="BA58" s="615">
        <f t="shared" si="10"/>
        <v>12415.267999999998</v>
      </c>
      <c r="BB58" s="48">
        <f t="shared" si="15"/>
        <v>0</v>
      </c>
      <c r="BC58" s="49">
        <f t="shared" si="16"/>
        <v>118.10000000000001</v>
      </c>
      <c r="BD58" s="378">
        <v>27.68</v>
      </c>
      <c r="BE58" s="60">
        <v>1</v>
      </c>
      <c r="BF58" s="49"/>
      <c r="BG58" s="61"/>
      <c r="BH58" s="63"/>
      <c r="BI58" s="216"/>
      <c r="BJ58" s="60"/>
      <c r="BK58" s="151"/>
      <c r="BL58" s="235"/>
      <c r="BO58" s="140">
        <f t="shared" si="17"/>
        <v>6.2</v>
      </c>
      <c r="BP58" s="137">
        <f t="shared" si="12"/>
        <v>6.2</v>
      </c>
      <c r="BQ58" s="145">
        <f t="shared" si="11"/>
        <v>0</v>
      </c>
    </row>
    <row r="59" spans="1:69" ht="25.5">
      <c r="A59" s="55">
        <v>53</v>
      </c>
      <c r="B59" s="55">
        <v>3123</v>
      </c>
      <c r="C59" s="56">
        <v>3</v>
      </c>
      <c r="D59" s="66" t="s">
        <v>58</v>
      </c>
      <c r="E59" s="58">
        <v>16980.6</v>
      </c>
      <c r="F59" s="288">
        <v>0</v>
      </c>
      <c r="G59" s="271">
        <v>0</v>
      </c>
      <c r="H59" s="480">
        <v>295.68199999999996</v>
      </c>
      <c r="I59" s="421">
        <v>4486</v>
      </c>
      <c r="J59" s="421">
        <v>0</v>
      </c>
      <c r="K59" s="351">
        <v>21762.282</v>
      </c>
      <c r="L59" s="358">
        <v>289.7</v>
      </c>
      <c r="M59" s="389"/>
      <c r="N59" s="49">
        <v>0</v>
      </c>
      <c r="O59" s="351">
        <v>38.19</v>
      </c>
      <c r="P59" s="276">
        <f t="shared" si="6"/>
        <v>103.5</v>
      </c>
      <c r="Q59" s="415"/>
      <c r="R59" s="263"/>
      <c r="S59" s="577"/>
      <c r="T59" s="575"/>
      <c r="U59" s="575">
        <v>38.5</v>
      </c>
      <c r="V59" s="288"/>
      <c r="W59" s="288"/>
      <c r="X59" s="172"/>
      <c r="Y59" s="480"/>
      <c r="Z59" s="172"/>
      <c r="AA59" s="157"/>
      <c r="AB59" s="185"/>
      <c r="AC59" s="153"/>
      <c r="AD59" s="373"/>
      <c r="AE59" s="156"/>
      <c r="AF59" s="369"/>
      <c r="AG59" s="369"/>
      <c r="AH59" s="156"/>
      <c r="AI59" s="155"/>
      <c r="AJ59" s="542"/>
      <c r="AK59" s="553"/>
      <c r="AL59" s="227"/>
      <c r="AM59" s="159"/>
      <c r="AN59" s="182"/>
      <c r="AO59" s="182"/>
      <c r="AP59" s="419"/>
      <c r="AQ59" s="455"/>
      <c r="AR59" s="243"/>
      <c r="AS59" s="157"/>
      <c r="AT59" s="670"/>
      <c r="AU59" s="259">
        <v>17084.1</v>
      </c>
      <c r="AV59" s="421">
        <f t="shared" si="7"/>
        <v>0</v>
      </c>
      <c r="AW59" s="421">
        <f t="shared" si="8"/>
        <v>0</v>
      </c>
      <c r="AX59" s="184">
        <f t="shared" si="9"/>
        <v>334.18199999999996</v>
      </c>
      <c r="AY59" s="47">
        <f t="shared" si="13"/>
        <v>4486</v>
      </c>
      <c r="AZ59" s="47">
        <f t="shared" si="14"/>
        <v>0</v>
      </c>
      <c r="BA59" s="615">
        <f t="shared" si="10"/>
        <v>21904.282</v>
      </c>
      <c r="BB59" s="48">
        <f t="shared" si="15"/>
        <v>0</v>
      </c>
      <c r="BC59" s="49">
        <f t="shared" si="16"/>
        <v>289.7</v>
      </c>
      <c r="BD59" s="378">
        <v>38.29</v>
      </c>
      <c r="BE59" s="60">
        <v>3</v>
      </c>
      <c r="BF59" s="49"/>
      <c r="BG59" s="61"/>
      <c r="BH59" s="63"/>
      <c r="BI59" s="216"/>
      <c r="BJ59" s="60"/>
      <c r="BK59" s="151"/>
      <c r="BL59" s="235"/>
      <c r="BO59" s="140">
        <f t="shared" si="17"/>
        <v>0</v>
      </c>
      <c r="BP59" s="137">
        <f t="shared" si="12"/>
        <v>0</v>
      </c>
      <c r="BQ59" s="145">
        <f t="shared" si="11"/>
        <v>0</v>
      </c>
    </row>
    <row r="60" spans="1:69" ht="38.25">
      <c r="A60" s="55">
        <v>42</v>
      </c>
      <c r="B60" s="55">
        <v>3122</v>
      </c>
      <c r="C60" s="56">
        <v>3</v>
      </c>
      <c r="D60" s="66" t="s">
        <v>59</v>
      </c>
      <c r="E60" s="58">
        <v>18488.9</v>
      </c>
      <c r="F60" s="288">
        <v>0</v>
      </c>
      <c r="G60" s="271">
        <v>0</v>
      </c>
      <c r="H60" s="480">
        <v>771.62</v>
      </c>
      <c r="I60" s="421">
        <v>6604.799999999999</v>
      </c>
      <c r="J60" s="421">
        <v>0</v>
      </c>
      <c r="K60" s="351">
        <v>25865.32</v>
      </c>
      <c r="L60" s="358">
        <v>640</v>
      </c>
      <c r="M60" s="389"/>
      <c r="N60" s="49">
        <v>0</v>
      </c>
      <c r="O60" s="351">
        <v>60.019999999999996</v>
      </c>
      <c r="P60" s="276">
        <f t="shared" si="6"/>
        <v>50.39999999999782</v>
      </c>
      <c r="Q60" s="415"/>
      <c r="R60" s="262"/>
      <c r="S60" s="577"/>
      <c r="T60" s="575"/>
      <c r="U60" s="575">
        <v>39.7</v>
      </c>
      <c r="V60" s="288"/>
      <c r="W60" s="288"/>
      <c r="X60" s="172"/>
      <c r="Y60" s="480"/>
      <c r="Z60" s="157"/>
      <c r="AA60" s="172"/>
      <c r="AB60" s="185"/>
      <c r="AC60" s="153"/>
      <c r="AD60" s="64"/>
      <c r="AE60" s="156"/>
      <c r="AF60" s="369"/>
      <c r="AG60" s="369"/>
      <c r="AH60" s="156">
        <v>105.9</v>
      </c>
      <c r="AI60" s="155"/>
      <c r="AJ60" s="542"/>
      <c r="AK60" s="553"/>
      <c r="AL60" s="227"/>
      <c r="AM60" s="159"/>
      <c r="AN60" s="182"/>
      <c r="AO60" s="182"/>
      <c r="AP60" s="419">
        <v>105.9</v>
      </c>
      <c r="AQ60" s="455"/>
      <c r="AR60" s="243"/>
      <c r="AS60" s="157"/>
      <c r="AT60" s="670"/>
      <c r="AU60" s="259">
        <v>18539.3</v>
      </c>
      <c r="AV60" s="421">
        <f t="shared" si="7"/>
        <v>0</v>
      </c>
      <c r="AW60" s="421">
        <f t="shared" si="8"/>
        <v>0</v>
      </c>
      <c r="AX60" s="184">
        <f t="shared" si="9"/>
        <v>811.32</v>
      </c>
      <c r="AY60" s="47">
        <f t="shared" si="13"/>
        <v>6710.699999999999</v>
      </c>
      <c r="AZ60" s="421">
        <f t="shared" si="14"/>
        <v>0</v>
      </c>
      <c r="BA60" s="615">
        <f t="shared" si="10"/>
        <v>26061.32</v>
      </c>
      <c r="BB60" s="48">
        <f t="shared" si="15"/>
        <v>0</v>
      </c>
      <c r="BC60" s="49">
        <f t="shared" si="16"/>
        <v>745.9</v>
      </c>
      <c r="BD60" s="378">
        <v>60.19</v>
      </c>
      <c r="BE60" s="60">
        <v>3</v>
      </c>
      <c r="BF60" s="49"/>
      <c r="BG60" s="61"/>
      <c r="BH60" s="63"/>
      <c r="BI60" s="216"/>
      <c r="BJ60" s="60"/>
      <c r="BK60" s="248"/>
      <c r="BL60" s="235"/>
      <c r="BO60" s="140">
        <f t="shared" si="17"/>
        <v>105.9</v>
      </c>
      <c r="BP60" s="137">
        <f t="shared" si="12"/>
        <v>105.9</v>
      </c>
      <c r="BQ60" s="145">
        <f t="shared" si="11"/>
        <v>0</v>
      </c>
    </row>
    <row r="61" spans="1:69" ht="25.5">
      <c r="A61" s="55">
        <v>45</v>
      </c>
      <c r="B61" s="55">
        <v>3124</v>
      </c>
      <c r="C61" s="56">
        <v>3</v>
      </c>
      <c r="D61" s="66" t="s">
        <v>184</v>
      </c>
      <c r="E61" s="58">
        <v>35623.7</v>
      </c>
      <c r="F61" s="288">
        <v>0</v>
      </c>
      <c r="G61" s="661">
        <v>297.7086</v>
      </c>
      <c r="H61" s="480">
        <v>1994.276</v>
      </c>
      <c r="I61" s="421">
        <v>8769</v>
      </c>
      <c r="J61" s="421">
        <v>1590</v>
      </c>
      <c r="K61" s="351">
        <v>46386.975999999995</v>
      </c>
      <c r="L61" s="358">
        <v>574.2</v>
      </c>
      <c r="M61" s="389"/>
      <c r="N61" s="49">
        <v>0</v>
      </c>
      <c r="O61" s="351">
        <v>105.57000000000001</v>
      </c>
      <c r="P61" s="276">
        <f t="shared" si="6"/>
        <v>123.70000000000437</v>
      </c>
      <c r="Q61" s="415"/>
      <c r="R61" s="263"/>
      <c r="S61" s="577"/>
      <c r="T61" s="575"/>
      <c r="U61" s="575">
        <v>218.6</v>
      </c>
      <c r="V61" s="520"/>
      <c r="W61" s="288"/>
      <c r="X61" s="172"/>
      <c r="Y61" s="480"/>
      <c r="Z61" s="172"/>
      <c r="AA61" s="157"/>
      <c r="AB61" s="185"/>
      <c r="AC61" s="153"/>
      <c r="AD61" s="64">
        <v>200</v>
      </c>
      <c r="AE61" s="156"/>
      <c r="AF61" s="369"/>
      <c r="AG61" s="369"/>
      <c r="AH61" s="156">
        <v>66.3</v>
      </c>
      <c r="AI61" s="155"/>
      <c r="AJ61" s="542"/>
      <c r="AK61" s="553"/>
      <c r="AL61" s="227"/>
      <c r="AM61" s="159"/>
      <c r="AN61" s="182"/>
      <c r="AO61" s="182"/>
      <c r="AP61" s="419">
        <v>66.3</v>
      </c>
      <c r="AQ61" s="455"/>
      <c r="AR61" s="243"/>
      <c r="AS61" s="157"/>
      <c r="AT61" s="670"/>
      <c r="AU61" s="259">
        <v>35747.4</v>
      </c>
      <c r="AV61" s="421">
        <f t="shared" si="7"/>
        <v>0</v>
      </c>
      <c r="AW61" s="598">
        <f t="shared" si="8"/>
        <v>297.7086</v>
      </c>
      <c r="AX61" s="184">
        <f t="shared" si="9"/>
        <v>2212.876</v>
      </c>
      <c r="AY61" s="47">
        <f t="shared" si="13"/>
        <v>9035.3</v>
      </c>
      <c r="AZ61" s="421">
        <f t="shared" si="14"/>
        <v>1590</v>
      </c>
      <c r="BA61" s="615">
        <f t="shared" si="10"/>
        <v>46995.576</v>
      </c>
      <c r="BB61" s="48">
        <f t="shared" si="15"/>
        <v>0</v>
      </c>
      <c r="BC61" s="49">
        <f t="shared" si="16"/>
        <v>640.5</v>
      </c>
      <c r="BD61" s="378">
        <v>106.33</v>
      </c>
      <c r="BE61" s="60">
        <v>5</v>
      </c>
      <c r="BF61" s="81"/>
      <c r="BG61" s="61"/>
      <c r="BH61" s="63"/>
      <c r="BI61" s="216">
        <v>25263</v>
      </c>
      <c r="BJ61" s="60"/>
      <c r="BK61" s="151"/>
      <c r="BL61" s="235"/>
      <c r="BO61" s="140">
        <f t="shared" si="17"/>
        <v>266.3</v>
      </c>
      <c r="BP61" s="137">
        <f t="shared" si="12"/>
        <v>66.3</v>
      </c>
      <c r="BQ61" s="145">
        <f t="shared" si="11"/>
        <v>0</v>
      </c>
    </row>
    <row r="62" spans="1:69" ht="25.5">
      <c r="A62" s="55">
        <v>63</v>
      </c>
      <c r="B62" s="55">
        <v>3114</v>
      </c>
      <c r="C62" s="56">
        <v>3</v>
      </c>
      <c r="D62" s="66" t="s">
        <v>102</v>
      </c>
      <c r="E62" s="58">
        <v>6195.6</v>
      </c>
      <c r="F62" s="288">
        <v>0</v>
      </c>
      <c r="G62" s="661">
        <v>313.734</v>
      </c>
      <c r="H62" s="480">
        <v>201.2</v>
      </c>
      <c r="I62" s="421">
        <v>886.7</v>
      </c>
      <c r="J62" s="421">
        <v>0</v>
      </c>
      <c r="K62" s="351">
        <v>7283.5</v>
      </c>
      <c r="L62" s="358">
        <v>0</v>
      </c>
      <c r="M62" s="389"/>
      <c r="N62" s="49">
        <v>0</v>
      </c>
      <c r="O62" s="351">
        <v>13.92</v>
      </c>
      <c r="P62" s="276">
        <f t="shared" si="6"/>
        <v>23.599999999999454</v>
      </c>
      <c r="Q62" s="415"/>
      <c r="R62" s="262"/>
      <c r="S62" s="577"/>
      <c r="T62" s="575"/>
      <c r="U62" s="575">
        <v>50.3</v>
      </c>
      <c r="V62" s="287"/>
      <c r="W62" s="288"/>
      <c r="X62" s="172"/>
      <c r="Y62" s="480"/>
      <c r="Z62" s="157"/>
      <c r="AA62" s="157"/>
      <c r="AB62" s="185"/>
      <c r="AC62" s="153"/>
      <c r="AD62" s="64"/>
      <c r="AE62" s="156"/>
      <c r="AF62" s="369"/>
      <c r="AG62" s="369"/>
      <c r="AH62" s="156"/>
      <c r="AI62" s="155"/>
      <c r="AJ62" s="542"/>
      <c r="AK62" s="553"/>
      <c r="AL62" s="227"/>
      <c r="AM62" s="159"/>
      <c r="AN62" s="182"/>
      <c r="AO62" s="182"/>
      <c r="AP62" s="419"/>
      <c r="AQ62" s="455"/>
      <c r="AR62" s="243"/>
      <c r="AS62" s="157"/>
      <c r="AT62" s="670"/>
      <c r="AU62" s="259">
        <v>6219.2</v>
      </c>
      <c r="AV62" s="421">
        <f t="shared" si="7"/>
        <v>0</v>
      </c>
      <c r="AW62" s="426">
        <f t="shared" si="8"/>
        <v>313.734</v>
      </c>
      <c r="AX62" s="184">
        <f t="shared" si="9"/>
        <v>251.5</v>
      </c>
      <c r="AY62" s="47">
        <f t="shared" si="13"/>
        <v>886.7</v>
      </c>
      <c r="AZ62" s="421">
        <f t="shared" si="14"/>
        <v>0</v>
      </c>
      <c r="BA62" s="615">
        <f t="shared" si="10"/>
        <v>7357.4</v>
      </c>
      <c r="BB62" s="48">
        <f t="shared" si="15"/>
        <v>0</v>
      </c>
      <c r="BC62" s="49">
        <f t="shared" si="16"/>
        <v>0</v>
      </c>
      <c r="BD62" s="378">
        <v>13.96</v>
      </c>
      <c r="BE62" s="60">
        <v>0</v>
      </c>
      <c r="BF62" s="49"/>
      <c r="BG62" s="61"/>
      <c r="BH62" s="63"/>
      <c r="BI62" s="216"/>
      <c r="BJ62" s="60"/>
      <c r="BK62" s="151"/>
      <c r="BL62" s="235"/>
      <c r="BO62" s="140">
        <f t="shared" si="17"/>
        <v>0</v>
      </c>
      <c r="BP62" s="137">
        <f t="shared" si="12"/>
        <v>0</v>
      </c>
      <c r="BQ62" s="145">
        <f t="shared" si="11"/>
        <v>0</v>
      </c>
    </row>
    <row r="63" spans="1:69" ht="25.5">
      <c r="A63" s="55">
        <v>62</v>
      </c>
      <c r="B63" s="55">
        <v>3114</v>
      </c>
      <c r="C63" s="56">
        <v>3</v>
      </c>
      <c r="D63" s="66" t="s">
        <v>166</v>
      </c>
      <c r="E63" s="58">
        <v>5136.2</v>
      </c>
      <c r="F63" s="310">
        <v>0</v>
      </c>
      <c r="G63" s="514">
        <v>0</v>
      </c>
      <c r="H63" s="480">
        <v>70.8</v>
      </c>
      <c r="I63" s="421">
        <v>829.3000000000001</v>
      </c>
      <c r="J63" s="421">
        <v>0</v>
      </c>
      <c r="K63" s="351">
        <v>6036.3</v>
      </c>
      <c r="L63" s="358">
        <v>0</v>
      </c>
      <c r="M63" s="389"/>
      <c r="N63" s="49">
        <v>0</v>
      </c>
      <c r="O63" s="351">
        <v>13.57</v>
      </c>
      <c r="P63" s="276">
        <f t="shared" si="6"/>
        <v>33.5</v>
      </c>
      <c r="Q63" s="270"/>
      <c r="R63" s="262"/>
      <c r="S63" s="185"/>
      <c r="T63" s="575"/>
      <c r="U63" s="575">
        <v>23.2</v>
      </c>
      <c r="V63" s="495"/>
      <c r="W63" s="495"/>
      <c r="X63" s="172"/>
      <c r="Y63" s="480"/>
      <c r="Z63" s="157"/>
      <c r="AA63" s="157"/>
      <c r="AB63" s="185"/>
      <c r="AC63" s="153"/>
      <c r="AD63" s="64"/>
      <c r="AE63" s="156"/>
      <c r="AF63" s="369"/>
      <c r="AG63" s="369"/>
      <c r="AH63" s="156"/>
      <c r="AI63" s="155"/>
      <c r="AJ63" s="542"/>
      <c r="AK63" s="553"/>
      <c r="AL63" s="227"/>
      <c r="AM63" s="159"/>
      <c r="AN63" s="182"/>
      <c r="AO63" s="182"/>
      <c r="AP63" s="419"/>
      <c r="AQ63" s="455"/>
      <c r="AR63" s="243"/>
      <c r="AS63" s="157"/>
      <c r="AT63" s="670"/>
      <c r="AU63" s="259">
        <v>5169.7</v>
      </c>
      <c r="AV63" s="421">
        <f t="shared" si="7"/>
        <v>0</v>
      </c>
      <c r="AW63" s="421">
        <f t="shared" si="8"/>
        <v>0</v>
      </c>
      <c r="AX63" s="184">
        <f t="shared" si="9"/>
        <v>94</v>
      </c>
      <c r="AY63" s="47">
        <f t="shared" si="13"/>
        <v>829.3000000000001</v>
      </c>
      <c r="AZ63" s="421">
        <f t="shared" si="14"/>
        <v>0</v>
      </c>
      <c r="BA63" s="615">
        <f t="shared" si="10"/>
        <v>6093</v>
      </c>
      <c r="BB63" s="48">
        <f t="shared" si="15"/>
        <v>0</v>
      </c>
      <c r="BC63" s="49">
        <f t="shared" si="16"/>
        <v>0</v>
      </c>
      <c r="BD63" s="378">
        <v>13.61</v>
      </c>
      <c r="BE63" s="60">
        <v>0</v>
      </c>
      <c r="BF63" s="49"/>
      <c r="BG63" s="61"/>
      <c r="BH63" s="63"/>
      <c r="BI63" s="216"/>
      <c r="BJ63" s="60"/>
      <c r="BK63" s="151"/>
      <c r="BL63" s="235"/>
      <c r="BO63" s="140">
        <f t="shared" si="17"/>
        <v>0</v>
      </c>
      <c r="BP63" s="137">
        <f t="shared" si="12"/>
        <v>0</v>
      </c>
      <c r="BQ63" s="145">
        <f t="shared" si="11"/>
        <v>0</v>
      </c>
    </row>
    <row r="64" spans="1:69" ht="25.5">
      <c r="A64" s="55">
        <v>46</v>
      </c>
      <c r="B64" s="55">
        <v>3114</v>
      </c>
      <c r="C64" s="56">
        <v>3</v>
      </c>
      <c r="D64" s="66" t="s">
        <v>60</v>
      </c>
      <c r="E64" s="58">
        <v>16162.1</v>
      </c>
      <c r="F64" s="310">
        <v>0</v>
      </c>
      <c r="G64" s="515">
        <v>290.6676</v>
      </c>
      <c r="H64" s="480">
        <v>329</v>
      </c>
      <c r="I64" s="421">
        <v>2582.4</v>
      </c>
      <c r="J64" s="421">
        <v>0</v>
      </c>
      <c r="K64" s="351">
        <v>19073.5</v>
      </c>
      <c r="L64" s="358">
        <v>220.7</v>
      </c>
      <c r="M64" s="389"/>
      <c r="N64" s="49">
        <v>0</v>
      </c>
      <c r="O64" s="351">
        <v>45.73</v>
      </c>
      <c r="P64" s="276">
        <f t="shared" si="6"/>
        <v>151.6999999999989</v>
      </c>
      <c r="Q64" s="270"/>
      <c r="R64" s="262"/>
      <c r="S64" s="185"/>
      <c r="T64" s="575"/>
      <c r="U64" s="575">
        <v>-116.3</v>
      </c>
      <c r="V64" s="510"/>
      <c r="W64" s="183"/>
      <c r="X64" s="172"/>
      <c r="Y64" s="480"/>
      <c r="Z64" s="157"/>
      <c r="AA64" s="157"/>
      <c r="AB64" s="185"/>
      <c r="AC64" s="153"/>
      <c r="AD64" s="64">
        <v>100</v>
      </c>
      <c r="AE64" s="156"/>
      <c r="AF64" s="369"/>
      <c r="AG64" s="369"/>
      <c r="AH64" s="156">
        <v>6</v>
      </c>
      <c r="AI64" s="155"/>
      <c r="AJ64" s="542"/>
      <c r="AK64" s="553"/>
      <c r="AL64" s="227"/>
      <c r="AM64" s="159"/>
      <c r="AN64" s="182"/>
      <c r="AO64" s="182"/>
      <c r="AP64" s="419">
        <v>6</v>
      </c>
      <c r="AQ64" s="455"/>
      <c r="AR64" s="243"/>
      <c r="AS64" s="157"/>
      <c r="AT64" s="670"/>
      <c r="AU64" s="259">
        <v>16313.8</v>
      </c>
      <c r="AV64" s="421">
        <f t="shared" si="7"/>
        <v>0</v>
      </c>
      <c r="AW64" s="421">
        <f t="shared" si="8"/>
        <v>290.6676</v>
      </c>
      <c r="AX64" s="184">
        <f t="shared" si="9"/>
        <v>212.7</v>
      </c>
      <c r="AY64" s="292">
        <f t="shared" si="13"/>
        <v>2688.4</v>
      </c>
      <c r="AZ64" s="421">
        <f t="shared" si="14"/>
        <v>0</v>
      </c>
      <c r="BA64" s="615">
        <f t="shared" si="10"/>
        <v>19214.9</v>
      </c>
      <c r="BB64" s="48">
        <f t="shared" si="15"/>
        <v>0</v>
      </c>
      <c r="BC64" s="49">
        <f t="shared" si="16"/>
        <v>226.7</v>
      </c>
      <c r="BD64" s="378">
        <v>46.15</v>
      </c>
      <c r="BE64" s="60">
        <v>2</v>
      </c>
      <c r="BF64" s="49"/>
      <c r="BG64" s="61"/>
      <c r="BH64" s="63"/>
      <c r="BI64" s="216">
        <v>3332</v>
      </c>
      <c r="BJ64" s="60"/>
      <c r="BK64" s="151"/>
      <c r="BL64" s="235"/>
      <c r="BO64" s="140">
        <f t="shared" si="17"/>
        <v>106</v>
      </c>
      <c r="BP64" s="137">
        <f t="shared" si="12"/>
        <v>6</v>
      </c>
      <c r="BQ64" s="145">
        <f t="shared" si="11"/>
        <v>0</v>
      </c>
    </row>
    <row r="65" spans="1:69" ht="25.5">
      <c r="A65" s="55">
        <v>49</v>
      </c>
      <c r="B65" s="55">
        <v>4322</v>
      </c>
      <c r="C65" s="56">
        <v>3</v>
      </c>
      <c r="D65" s="66" t="s">
        <v>61</v>
      </c>
      <c r="E65" s="58">
        <v>15973.2</v>
      </c>
      <c r="F65" s="310">
        <v>0</v>
      </c>
      <c r="G65" s="514">
        <v>0</v>
      </c>
      <c r="H65" s="480">
        <v>315.2</v>
      </c>
      <c r="I65" s="421">
        <v>4909</v>
      </c>
      <c r="J65" s="421">
        <v>3874</v>
      </c>
      <c r="K65" s="351">
        <v>21197.4</v>
      </c>
      <c r="L65" s="358">
        <v>391</v>
      </c>
      <c r="M65" s="389"/>
      <c r="N65" s="49">
        <v>0</v>
      </c>
      <c r="O65" s="351">
        <v>52.24</v>
      </c>
      <c r="P65" s="276">
        <f t="shared" si="6"/>
        <v>45</v>
      </c>
      <c r="Q65" s="270"/>
      <c r="R65" s="262"/>
      <c r="S65" s="185"/>
      <c r="T65" s="575"/>
      <c r="U65" s="575">
        <v>147.3</v>
      </c>
      <c r="V65" s="183"/>
      <c r="W65" s="183"/>
      <c r="X65" s="172"/>
      <c r="Y65" s="480"/>
      <c r="Z65" s="157"/>
      <c r="AA65" s="157"/>
      <c r="AB65" s="185"/>
      <c r="AC65" s="153"/>
      <c r="AD65" s="64">
        <v>200</v>
      </c>
      <c r="AE65" s="156"/>
      <c r="AF65" s="369"/>
      <c r="AG65" s="369"/>
      <c r="AH65" s="156"/>
      <c r="AI65" s="155"/>
      <c r="AJ65" s="542"/>
      <c r="AK65" s="553"/>
      <c r="AL65" s="227"/>
      <c r="AM65" s="159"/>
      <c r="AN65" s="182"/>
      <c r="AO65" s="182"/>
      <c r="AP65" s="419"/>
      <c r="AQ65" s="455">
        <v>200</v>
      </c>
      <c r="AR65" s="243"/>
      <c r="AS65" s="157"/>
      <c r="AT65" s="670"/>
      <c r="AU65" s="259">
        <v>16018.2</v>
      </c>
      <c r="AV65" s="421">
        <f t="shared" si="7"/>
        <v>0</v>
      </c>
      <c r="AW65" s="421">
        <f t="shared" si="8"/>
        <v>0</v>
      </c>
      <c r="AX65" s="184">
        <f t="shared" si="9"/>
        <v>462.5</v>
      </c>
      <c r="AY65" s="47">
        <f t="shared" si="13"/>
        <v>5109</v>
      </c>
      <c r="AZ65" s="421">
        <f t="shared" si="14"/>
        <v>3874</v>
      </c>
      <c r="BA65" s="615">
        <f t="shared" si="10"/>
        <v>21589.7</v>
      </c>
      <c r="BB65" s="48">
        <f t="shared" si="15"/>
        <v>0</v>
      </c>
      <c r="BC65" s="49">
        <f t="shared" si="16"/>
        <v>591</v>
      </c>
      <c r="BD65" s="378">
        <v>52.39</v>
      </c>
      <c r="BE65" s="60">
        <v>1</v>
      </c>
      <c r="BF65" s="49"/>
      <c r="BG65" s="61"/>
      <c r="BH65" s="63"/>
      <c r="BI65" s="209"/>
      <c r="BJ65" s="60"/>
      <c r="BK65" s="151"/>
      <c r="BL65" s="235"/>
      <c r="BO65" s="140">
        <f t="shared" si="17"/>
        <v>200</v>
      </c>
      <c r="BP65" s="137">
        <f aca="true" t="shared" si="18" ref="BP65:BP88">AP65+AQ65</f>
        <v>200</v>
      </c>
      <c r="BQ65" s="145">
        <f aca="true" t="shared" si="19" ref="BQ65:BQ100">AR65+AS65</f>
        <v>0</v>
      </c>
    </row>
    <row r="66" spans="1:69" ht="25.5">
      <c r="A66" s="55">
        <v>51</v>
      </c>
      <c r="B66" s="55">
        <v>3149</v>
      </c>
      <c r="C66" s="56">
        <v>3</v>
      </c>
      <c r="D66" s="66" t="s">
        <v>62</v>
      </c>
      <c r="E66" s="58">
        <v>0</v>
      </c>
      <c r="F66" s="310">
        <v>0</v>
      </c>
      <c r="G66" s="514">
        <v>0</v>
      </c>
      <c r="H66" s="480">
        <v>0</v>
      </c>
      <c r="I66" s="421">
        <v>0</v>
      </c>
      <c r="J66" s="421">
        <v>0</v>
      </c>
      <c r="K66" s="351">
        <v>0</v>
      </c>
      <c r="L66" s="358">
        <v>0</v>
      </c>
      <c r="M66" s="389"/>
      <c r="N66" s="49">
        <v>0</v>
      </c>
      <c r="O66" s="485">
        <v>0</v>
      </c>
      <c r="P66" s="276">
        <f t="shared" si="6"/>
        <v>0</v>
      </c>
      <c r="Q66" s="270"/>
      <c r="R66" s="262"/>
      <c r="S66" s="185"/>
      <c r="T66" s="575"/>
      <c r="U66" s="575"/>
      <c r="V66" s="183"/>
      <c r="W66" s="183"/>
      <c r="X66" s="172"/>
      <c r="Y66" s="480"/>
      <c r="Z66" s="157"/>
      <c r="AA66" s="157"/>
      <c r="AB66" s="185"/>
      <c r="AC66" s="153"/>
      <c r="AD66" s="536">
        <v>300</v>
      </c>
      <c r="AE66" s="156"/>
      <c r="AF66" s="369"/>
      <c r="AG66" s="369"/>
      <c r="AH66" s="156"/>
      <c r="AI66" s="155"/>
      <c r="AJ66" s="542"/>
      <c r="AK66" s="553"/>
      <c r="AL66" s="227"/>
      <c r="AM66" s="159"/>
      <c r="AN66" s="182"/>
      <c r="AO66" s="182"/>
      <c r="AP66" s="419"/>
      <c r="AQ66" s="455"/>
      <c r="AR66" s="243"/>
      <c r="AS66" s="157"/>
      <c r="AT66" s="670"/>
      <c r="AU66" s="259">
        <v>0</v>
      </c>
      <c r="AV66" s="421">
        <f t="shared" si="7"/>
        <v>0</v>
      </c>
      <c r="AW66" s="421">
        <f t="shared" si="8"/>
        <v>0</v>
      </c>
      <c r="AX66" s="184">
        <f t="shared" si="9"/>
        <v>0</v>
      </c>
      <c r="AY66" s="47">
        <f t="shared" si="13"/>
        <v>300</v>
      </c>
      <c r="AZ66" s="421">
        <f t="shared" si="14"/>
        <v>0</v>
      </c>
      <c r="BA66" s="615">
        <f t="shared" si="10"/>
        <v>300</v>
      </c>
      <c r="BB66" s="48">
        <f t="shared" si="15"/>
        <v>0</v>
      </c>
      <c r="BC66" s="49">
        <f t="shared" si="16"/>
        <v>0</v>
      </c>
      <c r="BD66" s="477">
        <f>O66+AC66</f>
        <v>0</v>
      </c>
      <c r="BE66" s="60">
        <v>0</v>
      </c>
      <c r="BF66" s="49"/>
      <c r="BG66" s="61"/>
      <c r="BH66" s="63"/>
      <c r="BI66" s="209"/>
      <c r="BJ66" s="60"/>
      <c r="BK66" s="151"/>
      <c r="BL66" s="235"/>
      <c r="BO66" s="140">
        <f t="shared" si="17"/>
        <v>300</v>
      </c>
      <c r="BP66" s="137">
        <f t="shared" si="18"/>
        <v>0</v>
      </c>
      <c r="BQ66" s="145">
        <f t="shared" si="19"/>
        <v>0</v>
      </c>
    </row>
    <row r="67" spans="1:69" ht="13.5" thickBot="1">
      <c r="A67" s="126">
        <v>58</v>
      </c>
      <c r="B67" s="126">
        <v>3114</v>
      </c>
      <c r="C67" s="127">
        <v>3</v>
      </c>
      <c r="D67" s="134" t="s">
        <v>63</v>
      </c>
      <c r="E67" s="129">
        <v>6785.5</v>
      </c>
      <c r="F67" s="427">
        <v>0</v>
      </c>
      <c r="G67" s="600">
        <v>0</v>
      </c>
      <c r="H67" s="513">
        <v>731.3050000000001</v>
      </c>
      <c r="I67" s="423">
        <v>710.3</v>
      </c>
      <c r="J67" s="423">
        <v>220</v>
      </c>
      <c r="K67" s="605">
        <v>8227.105</v>
      </c>
      <c r="L67" s="398">
        <v>80.1</v>
      </c>
      <c r="M67" s="395"/>
      <c r="N67" s="399">
        <v>0</v>
      </c>
      <c r="O67" s="397">
        <v>17.779999999999998</v>
      </c>
      <c r="P67" s="641">
        <f t="shared" si="6"/>
        <v>26.300000000000182</v>
      </c>
      <c r="Q67" s="270"/>
      <c r="R67" s="264"/>
      <c r="S67" s="581"/>
      <c r="T67" s="632"/>
      <c r="U67" s="632">
        <v>-80.4</v>
      </c>
      <c r="V67" s="502"/>
      <c r="W67" s="502"/>
      <c r="X67" s="565"/>
      <c r="Y67" s="482"/>
      <c r="Z67" s="160"/>
      <c r="AA67" s="160"/>
      <c r="AB67" s="581"/>
      <c r="AC67" s="402"/>
      <c r="AD67" s="403"/>
      <c r="AE67" s="404"/>
      <c r="AF67" s="406"/>
      <c r="AG67" s="406"/>
      <c r="AH67" s="404"/>
      <c r="AI67" s="405"/>
      <c r="AJ67" s="544"/>
      <c r="AK67" s="555"/>
      <c r="AL67" s="407"/>
      <c r="AM67" s="163"/>
      <c r="AN67" s="435"/>
      <c r="AO67" s="435"/>
      <c r="AP67" s="458"/>
      <c r="AQ67" s="459"/>
      <c r="AR67" s="408"/>
      <c r="AS67" s="160"/>
      <c r="AT67" s="671"/>
      <c r="AU67" s="503">
        <v>6811.8</v>
      </c>
      <c r="AV67" s="504">
        <f t="shared" si="7"/>
        <v>0</v>
      </c>
      <c r="AW67" s="504">
        <f t="shared" si="8"/>
        <v>0</v>
      </c>
      <c r="AX67" s="594">
        <f t="shared" si="9"/>
        <v>650.9050000000001</v>
      </c>
      <c r="AY67" s="396">
        <f t="shared" si="13"/>
        <v>710.3</v>
      </c>
      <c r="AZ67" s="423">
        <f t="shared" si="14"/>
        <v>220</v>
      </c>
      <c r="BA67" s="616">
        <f t="shared" si="10"/>
        <v>8173.005</v>
      </c>
      <c r="BB67" s="410">
        <f t="shared" si="15"/>
        <v>0</v>
      </c>
      <c r="BC67" s="399">
        <f t="shared" si="16"/>
        <v>80.1</v>
      </c>
      <c r="BD67" s="400">
        <v>17.83</v>
      </c>
      <c r="BE67" s="132">
        <v>0</v>
      </c>
      <c r="BF67" s="399"/>
      <c r="BG67" s="359"/>
      <c r="BH67" s="133"/>
      <c r="BI67" s="212"/>
      <c r="BJ67" s="132"/>
      <c r="BK67" s="401"/>
      <c r="BL67" s="505"/>
      <c r="BM67" s="411"/>
      <c r="BN67" s="411"/>
      <c r="BO67" s="140">
        <f t="shared" si="17"/>
        <v>0</v>
      </c>
      <c r="BP67" s="137">
        <f t="shared" si="18"/>
        <v>0</v>
      </c>
      <c r="BQ67" s="145">
        <f t="shared" si="19"/>
        <v>0</v>
      </c>
    </row>
    <row r="68" spans="1:69" ht="25.5">
      <c r="A68" s="75">
        <v>67</v>
      </c>
      <c r="B68" s="75">
        <v>3121</v>
      </c>
      <c r="C68" s="76">
        <v>4</v>
      </c>
      <c r="D68" s="77" t="s">
        <v>64</v>
      </c>
      <c r="E68" s="46">
        <v>17126.2</v>
      </c>
      <c r="F68" s="288">
        <v>0</v>
      </c>
      <c r="G68" s="511">
        <v>0</v>
      </c>
      <c r="H68" s="480">
        <v>517.92</v>
      </c>
      <c r="I68" s="421">
        <v>3353.5</v>
      </c>
      <c r="J68" s="421">
        <v>0</v>
      </c>
      <c r="K68" s="351">
        <v>20997.62</v>
      </c>
      <c r="L68" s="358">
        <v>201</v>
      </c>
      <c r="M68" s="389"/>
      <c r="N68" s="81">
        <v>1277</v>
      </c>
      <c r="O68" s="378">
        <v>42.05</v>
      </c>
      <c r="P68" s="276">
        <f t="shared" si="6"/>
        <v>65</v>
      </c>
      <c r="Q68" s="564"/>
      <c r="R68" s="262"/>
      <c r="S68" s="185"/>
      <c r="T68" s="575"/>
      <c r="U68" s="575">
        <v>44.3</v>
      </c>
      <c r="V68" s="287"/>
      <c r="W68" s="287"/>
      <c r="X68" s="248"/>
      <c r="Y68" s="481"/>
      <c r="Z68" s="151"/>
      <c r="AA68" s="151"/>
      <c r="AB68" s="575"/>
      <c r="AC68" s="153"/>
      <c r="AD68" s="64"/>
      <c r="AE68" s="156"/>
      <c r="AF68" s="369"/>
      <c r="AG68" s="369"/>
      <c r="AH68" s="156"/>
      <c r="AI68" s="155"/>
      <c r="AJ68" s="542"/>
      <c r="AK68" s="553"/>
      <c r="AL68" s="227"/>
      <c r="AM68" s="150"/>
      <c r="AN68" s="175"/>
      <c r="AO68" s="175"/>
      <c r="AP68" s="419"/>
      <c r="AQ68" s="455"/>
      <c r="AR68" s="243"/>
      <c r="AS68" s="243"/>
      <c r="AT68" s="670"/>
      <c r="AU68" s="500">
        <v>17191.2</v>
      </c>
      <c r="AV68" s="421">
        <f t="shared" si="7"/>
        <v>0</v>
      </c>
      <c r="AW68" s="421">
        <f t="shared" si="8"/>
        <v>0</v>
      </c>
      <c r="AX68" s="184">
        <f>SUM(H68,Q68:Z68)-V68-W68</f>
        <v>562.2199999999999</v>
      </c>
      <c r="AY68" s="47">
        <f t="shared" si="13"/>
        <v>3353.5</v>
      </c>
      <c r="AZ68" s="47">
        <f t="shared" si="14"/>
        <v>0</v>
      </c>
      <c r="BA68" s="606">
        <f t="shared" si="10"/>
        <v>21106.920000000002</v>
      </c>
      <c r="BB68" s="48">
        <f t="shared" si="15"/>
        <v>1277</v>
      </c>
      <c r="BC68" s="49">
        <f t="shared" si="16"/>
        <v>201</v>
      </c>
      <c r="BD68" s="501">
        <v>42.13</v>
      </c>
      <c r="BE68" s="48">
        <v>6</v>
      </c>
      <c r="BF68" s="49"/>
      <c r="BG68" s="358"/>
      <c r="BH68" s="49"/>
      <c r="BI68" s="213"/>
      <c r="BJ68" s="48"/>
      <c r="BK68" s="262"/>
      <c r="BL68" s="235"/>
      <c r="BM68" s="87"/>
      <c r="BO68" s="281">
        <f t="shared" si="17"/>
        <v>0</v>
      </c>
      <c r="BP68" s="282">
        <f t="shared" si="18"/>
        <v>0</v>
      </c>
      <c r="BQ68" s="283">
        <f t="shared" si="19"/>
        <v>0</v>
      </c>
    </row>
    <row r="69" spans="1:69" ht="12.75">
      <c r="A69" s="55">
        <v>68</v>
      </c>
      <c r="B69" s="55">
        <v>3121</v>
      </c>
      <c r="C69" s="56">
        <v>4</v>
      </c>
      <c r="D69" s="66" t="s">
        <v>65</v>
      </c>
      <c r="E69" s="58">
        <v>14247.1</v>
      </c>
      <c r="F69" s="310">
        <v>0</v>
      </c>
      <c r="G69" s="514">
        <v>0</v>
      </c>
      <c r="H69" s="480">
        <v>282.68</v>
      </c>
      <c r="I69" s="421">
        <v>2323</v>
      </c>
      <c r="J69" s="421">
        <v>0</v>
      </c>
      <c r="K69" s="351">
        <v>16852.78</v>
      </c>
      <c r="L69" s="358">
        <v>261.9</v>
      </c>
      <c r="M69" s="389"/>
      <c r="N69" s="81">
        <v>0</v>
      </c>
      <c r="O69" s="378">
        <v>37.199999999999996</v>
      </c>
      <c r="P69" s="276">
        <f t="shared" si="6"/>
        <v>40.899999999999636</v>
      </c>
      <c r="Q69" s="270"/>
      <c r="R69" s="262"/>
      <c r="S69" s="185"/>
      <c r="T69" s="575"/>
      <c r="U69" s="575">
        <v>15.6</v>
      </c>
      <c r="V69" s="183"/>
      <c r="W69" s="183"/>
      <c r="X69" s="172"/>
      <c r="Y69" s="480"/>
      <c r="Z69" s="157"/>
      <c r="AA69" s="157"/>
      <c r="AB69" s="185"/>
      <c r="AC69" s="153"/>
      <c r="AD69" s="64"/>
      <c r="AE69" s="156"/>
      <c r="AF69" s="369"/>
      <c r="AG69" s="369"/>
      <c r="AH69" s="156"/>
      <c r="AI69" s="155"/>
      <c r="AJ69" s="542"/>
      <c r="AK69" s="553"/>
      <c r="AL69" s="227"/>
      <c r="AM69" s="159"/>
      <c r="AN69" s="182"/>
      <c r="AO69" s="182"/>
      <c r="AP69" s="419"/>
      <c r="AQ69" s="455"/>
      <c r="AR69" s="243"/>
      <c r="AS69" s="243"/>
      <c r="AT69" s="670"/>
      <c r="AU69" s="259">
        <v>14288</v>
      </c>
      <c r="AV69" s="421">
        <f t="shared" si="7"/>
        <v>0</v>
      </c>
      <c r="AW69" s="421">
        <f t="shared" si="8"/>
        <v>0</v>
      </c>
      <c r="AX69" s="184">
        <f t="shared" si="9"/>
        <v>298.28000000000003</v>
      </c>
      <c r="AY69" s="47">
        <f aca="true" t="shared" si="20" ref="AY69:AY100">SUM(I69,AD69:AI69,AM69:AO69)</f>
        <v>2323</v>
      </c>
      <c r="AZ69" s="47">
        <f aca="true" t="shared" si="21" ref="AZ69:AZ100">J69+AK69+AL69</f>
        <v>0</v>
      </c>
      <c r="BA69" s="606">
        <f t="shared" si="10"/>
        <v>16909.28</v>
      </c>
      <c r="BB69" s="48">
        <f aca="true" t="shared" si="22" ref="BB69:BB100">SUM(AS69,N69,AR69)</f>
        <v>0</v>
      </c>
      <c r="BC69" s="49">
        <f aca="true" t="shared" si="23" ref="BC69:BC100">L69+AQ69+AP69</f>
        <v>261.9</v>
      </c>
      <c r="BD69" s="378">
        <v>37.31</v>
      </c>
      <c r="BE69" s="60">
        <v>1</v>
      </c>
      <c r="BF69" s="49"/>
      <c r="BG69" s="61"/>
      <c r="BH69" s="63"/>
      <c r="BI69" s="209"/>
      <c r="BJ69" s="60"/>
      <c r="BK69" s="151"/>
      <c r="BL69" s="235"/>
      <c r="BO69" s="140">
        <f aca="true" t="shared" si="24" ref="BO69:BO100">SUM(AD69:AI69,AL69:AO69)</f>
        <v>0</v>
      </c>
      <c r="BP69" s="137">
        <f t="shared" si="18"/>
        <v>0</v>
      </c>
      <c r="BQ69" s="145">
        <f t="shared" si="19"/>
        <v>0</v>
      </c>
    </row>
    <row r="70" spans="1:69" ht="25.5">
      <c r="A70" s="55">
        <v>71</v>
      </c>
      <c r="B70" s="55">
        <v>3122</v>
      </c>
      <c r="C70" s="56">
        <v>4</v>
      </c>
      <c r="D70" s="66" t="s">
        <v>66</v>
      </c>
      <c r="E70" s="58">
        <v>13320.2</v>
      </c>
      <c r="F70" s="310">
        <v>0</v>
      </c>
      <c r="G70" s="514">
        <v>0</v>
      </c>
      <c r="H70" s="480">
        <v>548.16</v>
      </c>
      <c r="I70" s="421">
        <v>3837.8</v>
      </c>
      <c r="J70" s="421">
        <v>0</v>
      </c>
      <c r="K70" s="351">
        <v>17706.16</v>
      </c>
      <c r="L70" s="358">
        <v>26</v>
      </c>
      <c r="M70" s="389"/>
      <c r="N70" s="81">
        <v>0</v>
      </c>
      <c r="O70" s="378">
        <v>32.949999999999996</v>
      </c>
      <c r="P70" s="276">
        <f aca="true" t="shared" si="25" ref="P70:P100">AU70-E70</f>
        <v>266.39999999999964</v>
      </c>
      <c r="Q70" s="270"/>
      <c r="R70" s="262"/>
      <c r="S70" s="185"/>
      <c r="T70" s="575"/>
      <c r="U70" s="575">
        <v>-2.3</v>
      </c>
      <c r="V70" s="183"/>
      <c r="W70" s="183"/>
      <c r="X70" s="172"/>
      <c r="Y70" s="480"/>
      <c r="Z70" s="157"/>
      <c r="AA70" s="158"/>
      <c r="AB70" s="185"/>
      <c r="AC70" s="153"/>
      <c r="AD70" s="64"/>
      <c r="AE70" s="156"/>
      <c r="AF70" s="369"/>
      <c r="AG70" s="369"/>
      <c r="AH70" s="156"/>
      <c r="AI70" s="155"/>
      <c r="AJ70" s="542"/>
      <c r="AK70" s="553"/>
      <c r="AL70" s="227"/>
      <c r="AM70" s="173"/>
      <c r="AN70" s="437"/>
      <c r="AO70" s="437"/>
      <c r="AP70" s="464"/>
      <c r="AQ70" s="455"/>
      <c r="AR70" s="243"/>
      <c r="AS70" s="243"/>
      <c r="AT70" s="674"/>
      <c r="AU70" s="259">
        <v>13586.6</v>
      </c>
      <c r="AV70" s="421">
        <f aca="true" t="shared" si="26" ref="AV70:AV100">F70+W70</f>
        <v>0</v>
      </c>
      <c r="AW70" s="421">
        <f aca="true" t="shared" si="27" ref="AW70:AW100">G70+V70</f>
        <v>0</v>
      </c>
      <c r="AX70" s="184">
        <f aca="true" t="shared" si="28" ref="AX70:AX100">SUM(H70,Q70:Z70)-V70-W70</f>
        <v>545.86</v>
      </c>
      <c r="AY70" s="47">
        <f t="shared" si="20"/>
        <v>3837.8</v>
      </c>
      <c r="AZ70" s="47">
        <f t="shared" si="21"/>
        <v>0</v>
      </c>
      <c r="BA70" s="606">
        <f aca="true" t="shared" si="29" ref="BA70:BA100">AU70+AX70+AY70</f>
        <v>17970.260000000002</v>
      </c>
      <c r="BB70" s="48">
        <f t="shared" si="22"/>
        <v>0</v>
      </c>
      <c r="BC70" s="49">
        <f t="shared" si="23"/>
        <v>26</v>
      </c>
      <c r="BD70" s="378">
        <v>33.05</v>
      </c>
      <c r="BE70" s="420">
        <v>1</v>
      </c>
      <c r="BF70" s="49"/>
      <c r="BG70" s="61"/>
      <c r="BH70" s="63"/>
      <c r="BI70" s="215"/>
      <c r="BJ70" s="60"/>
      <c r="BK70" s="152"/>
      <c r="BL70" s="235"/>
      <c r="BO70" s="140">
        <f t="shared" si="24"/>
        <v>0</v>
      </c>
      <c r="BP70" s="137">
        <f t="shared" si="18"/>
        <v>0</v>
      </c>
      <c r="BQ70" s="145">
        <f t="shared" si="19"/>
        <v>0</v>
      </c>
    </row>
    <row r="71" spans="1:69" ht="38.25">
      <c r="A71" s="55">
        <v>70</v>
      </c>
      <c r="B71" s="55">
        <v>3122</v>
      </c>
      <c r="C71" s="56">
        <v>4</v>
      </c>
      <c r="D71" s="66" t="s">
        <v>95</v>
      </c>
      <c r="E71" s="58">
        <v>14772.1</v>
      </c>
      <c r="F71" s="310">
        <v>0</v>
      </c>
      <c r="G71" s="514">
        <v>0</v>
      </c>
      <c r="H71" s="514">
        <v>448.533</v>
      </c>
      <c r="I71" s="421">
        <v>3084</v>
      </c>
      <c r="J71" s="421">
        <v>1200</v>
      </c>
      <c r="K71" s="351">
        <v>18304.633</v>
      </c>
      <c r="L71" s="358">
        <v>284.5</v>
      </c>
      <c r="M71" s="389"/>
      <c r="N71" s="81">
        <v>0</v>
      </c>
      <c r="O71" s="378">
        <v>37.71</v>
      </c>
      <c r="P71" s="276">
        <f t="shared" si="25"/>
        <v>56.69999999999891</v>
      </c>
      <c r="Q71" s="270"/>
      <c r="R71" s="263"/>
      <c r="S71" s="185"/>
      <c r="T71" s="575"/>
      <c r="U71" s="575">
        <v>19.5</v>
      </c>
      <c r="V71" s="310"/>
      <c r="W71" s="310"/>
      <c r="X71" s="172"/>
      <c r="Y71" s="480"/>
      <c r="Z71" s="157"/>
      <c r="AA71" s="157"/>
      <c r="AB71" s="185"/>
      <c r="AC71" s="153"/>
      <c r="AD71" s="64"/>
      <c r="AE71" s="156"/>
      <c r="AF71" s="369"/>
      <c r="AG71" s="369"/>
      <c r="AH71" s="156"/>
      <c r="AI71" s="154"/>
      <c r="AJ71" s="547"/>
      <c r="AK71" s="64"/>
      <c r="AL71" s="227"/>
      <c r="AM71" s="159"/>
      <c r="AN71" s="182"/>
      <c r="AO71" s="182"/>
      <c r="AP71" s="419"/>
      <c r="AQ71" s="455"/>
      <c r="AR71" s="243"/>
      <c r="AS71" s="243"/>
      <c r="AT71" s="670"/>
      <c r="AU71" s="259">
        <v>14828.8</v>
      </c>
      <c r="AV71" s="421">
        <f t="shared" si="26"/>
        <v>0</v>
      </c>
      <c r="AW71" s="421">
        <f t="shared" si="27"/>
        <v>0</v>
      </c>
      <c r="AX71" s="184">
        <f t="shared" si="28"/>
        <v>468.033</v>
      </c>
      <c r="AY71" s="47">
        <f t="shared" si="20"/>
        <v>3084</v>
      </c>
      <c r="AZ71" s="421">
        <f t="shared" si="21"/>
        <v>1200</v>
      </c>
      <c r="BA71" s="615">
        <f t="shared" si="29"/>
        <v>18380.833</v>
      </c>
      <c r="BB71" s="48">
        <f t="shared" si="22"/>
        <v>0</v>
      </c>
      <c r="BC71" s="49">
        <f t="shared" si="23"/>
        <v>284.5</v>
      </c>
      <c r="BD71" s="378">
        <v>37.82</v>
      </c>
      <c r="BE71" s="60">
        <v>1</v>
      </c>
      <c r="BF71" s="49"/>
      <c r="BG71" s="61"/>
      <c r="BH71" s="63"/>
      <c r="BI71" s="209"/>
      <c r="BJ71" s="60"/>
      <c r="BK71" s="151"/>
      <c r="BL71" s="235"/>
      <c r="BO71" s="140">
        <f t="shared" si="24"/>
        <v>0</v>
      </c>
      <c r="BP71" s="137">
        <f t="shared" si="18"/>
        <v>0</v>
      </c>
      <c r="BQ71" s="145">
        <f t="shared" si="19"/>
        <v>0</v>
      </c>
    </row>
    <row r="72" spans="1:69" s="125" customFormat="1" ht="38.25">
      <c r="A72" s="55">
        <v>154</v>
      </c>
      <c r="B72" s="55">
        <v>3122</v>
      </c>
      <c r="C72" s="56">
        <v>4</v>
      </c>
      <c r="D72" s="66" t="s">
        <v>104</v>
      </c>
      <c r="E72" s="284">
        <v>38942.9</v>
      </c>
      <c r="F72" s="288">
        <v>0</v>
      </c>
      <c r="G72" s="511">
        <v>0</v>
      </c>
      <c r="H72" s="511">
        <v>1393.4</v>
      </c>
      <c r="I72" s="251">
        <f>12265.2+5</f>
        <v>12270.2</v>
      </c>
      <c r="J72" s="251">
        <v>0</v>
      </c>
      <c r="K72" s="351">
        <v>52606.5</v>
      </c>
      <c r="L72" s="361">
        <v>2202.7</v>
      </c>
      <c r="M72" s="150"/>
      <c r="N72" s="81">
        <v>0</v>
      </c>
      <c r="O72" s="379">
        <v>104.67</v>
      </c>
      <c r="P72" s="276">
        <f t="shared" si="25"/>
        <v>180.29999999999563</v>
      </c>
      <c r="Q72" s="270"/>
      <c r="R72" s="262"/>
      <c r="S72" s="185"/>
      <c r="T72" s="263">
        <v>99.289</v>
      </c>
      <c r="U72" s="185">
        <v>59</v>
      </c>
      <c r="V72" s="288"/>
      <c r="W72" s="288"/>
      <c r="X72" s="248"/>
      <c r="Y72" s="481"/>
      <c r="Z72" s="151"/>
      <c r="AA72" s="151"/>
      <c r="AB72" s="185"/>
      <c r="AC72" s="153"/>
      <c r="AD72" s="251"/>
      <c r="AE72" s="175"/>
      <c r="AF72" s="369"/>
      <c r="AG72" s="369"/>
      <c r="AH72" s="175">
        <v>10.7</v>
      </c>
      <c r="AI72" s="155"/>
      <c r="AJ72" s="542"/>
      <c r="AK72" s="553"/>
      <c r="AL72" s="227"/>
      <c r="AM72" s="150"/>
      <c r="AN72" s="175"/>
      <c r="AO72" s="175"/>
      <c r="AP72" s="419">
        <v>10.7</v>
      </c>
      <c r="AQ72" s="465"/>
      <c r="AR72" s="234"/>
      <c r="AS72" s="234"/>
      <c r="AT72" s="670"/>
      <c r="AU72" s="259">
        <v>39123.2</v>
      </c>
      <c r="AV72" s="421">
        <f t="shared" si="26"/>
        <v>0</v>
      </c>
      <c r="AW72" s="421">
        <f t="shared" si="27"/>
        <v>0</v>
      </c>
      <c r="AX72" s="248">
        <f t="shared" si="28"/>
        <v>1551.689</v>
      </c>
      <c r="AY72" s="151">
        <f t="shared" si="20"/>
        <v>12280.900000000001</v>
      </c>
      <c r="AZ72" s="151">
        <f t="shared" si="21"/>
        <v>0</v>
      </c>
      <c r="BA72" s="609">
        <f t="shared" si="29"/>
        <v>52955.789</v>
      </c>
      <c r="BB72" s="188">
        <f t="shared" si="22"/>
        <v>0</v>
      </c>
      <c r="BC72" s="153">
        <f t="shared" si="23"/>
        <v>2213.3999999999996</v>
      </c>
      <c r="BD72" s="379">
        <v>105.17</v>
      </c>
      <c r="BE72" s="188">
        <v>15</v>
      </c>
      <c r="BF72" s="81"/>
      <c r="BG72" s="361"/>
      <c r="BH72" s="81"/>
      <c r="BI72" s="213"/>
      <c r="BJ72" s="188"/>
      <c r="BK72" s="151"/>
      <c r="BL72" s="280"/>
      <c r="BO72" s="141">
        <f t="shared" si="24"/>
        <v>10.7</v>
      </c>
      <c r="BP72" s="138">
        <f t="shared" si="18"/>
        <v>10.7</v>
      </c>
      <c r="BQ72" s="146">
        <f t="shared" si="19"/>
        <v>0</v>
      </c>
    </row>
    <row r="73" spans="1:69" ht="38.25">
      <c r="A73" s="55">
        <v>72</v>
      </c>
      <c r="B73" s="55">
        <v>3122</v>
      </c>
      <c r="C73" s="56">
        <v>4</v>
      </c>
      <c r="D73" s="66" t="s">
        <v>67</v>
      </c>
      <c r="E73" s="174">
        <v>21881.6</v>
      </c>
      <c r="F73" s="310">
        <v>0</v>
      </c>
      <c r="G73" s="514">
        <v>0</v>
      </c>
      <c r="H73" s="514">
        <v>496.64</v>
      </c>
      <c r="I73" s="251">
        <v>6115.8</v>
      </c>
      <c r="J73" s="251">
        <v>0</v>
      </c>
      <c r="K73" s="351">
        <v>28494.039999999997</v>
      </c>
      <c r="L73" s="361">
        <v>516.2</v>
      </c>
      <c r="M73" s="150"/>
      <c r="N73" s="81">
        <v>0</v>
      </c>
      <c r="O73" s="379">
        <v>59</v>
      </c>
      <c r="P73" s="276">
        <f t="shared" si="25"/>
        <v>59.400000000001455</v>
      </c>
      <c r="Q73" s="270"/>
      <c r="R73" s="262"/>
      <c r="S73" s="185"/>
      <c r="T73" s="575"/>
      <c r="U73" s="185">
        <v>15.7</v>
      </c>
      <c r="V73" s="310"/>
      <c r="W73" s="310"/>
      <c r="X73" s="172"/>
      <c r="Y73" s="480"/>
      <c r="Z73" s="157"/>
      <c r="AA73" s="157"/>
      <c r="AB73" s="185"/>
      <c r="AC73" s="153"/>
      <c r="AD73" s="64"/>
      <c r="AE73" s="175"/>
      <c r="AF73" s="369"/>
      <c r="AG73" s="369"/>
      <c r="AH73" s="175"/>
      <c r="AI73" s="155"/>
      <c r="AJ73" s="542"/>
      <c r="AK73" s="553"/>
      <c r="AL73" s="227"/>
      <c r="AM73" s="159"/>
      <c r="AN73" s="182"/>
      <c r="AO73" s="182"/>
      <c r="AP73" s="419"/>
      <c r="AQ73" s="463"/>
      <c r="AR73" s="186"/>
      <c r="AS73" s="186"/>
      <c r="AT73" s="670"/>
      <c r="AU73" s="259">
        <v>21941</v>
      </c>
      <c r="AV73" s="421">
        <f t="shared" si="26"/>
        <v>0</v>
      </c>
      <c r="AW73" s="421">
        <f t="shared" si="27"/>
        <v>0</v>
      </c>
      <c r="AX73" s="184">
        <f t="shared" si="28"/>
        <v>512.34</v>
      </c>
      <c r="AY73" s="47">
        <f t="shared" si="20"/>
        <v>6115.8</v>
      </c>
      <c r="AZ73" s="47">
        <f t="shared" si="21"/>
        <v>0</v>
      </c>
      <c r="BA73" s="606">
        <f t="shared" si="29"/>
        <v>28569.14</v>
      </c>
      <c r="BB73" s="48">
        <f t="shared" si="22"/>
        <v>0</v>
      </c>
      <c r="BC73" s="49">
        <f t="shared" si="23"/>
        <v>516.2</v>
      </c>
      <c r="BD73" s="379">
        <v>59.06</v>
      </c>
      <c r="BE73" s="60">
        <v>4</v>
      </c>
      <c r="BF73" s="49"/>
      <c r="BG73" s="61"/>
      <c r="BH73" s="63"/>
      <c r="BI73" s="216">
        <v>467.2</v>
      </c>
      <c r="BJ73" s="60"/>
      <c r="BK73" s="151"/>
      <c r="BL73" s="235"/>
      <c r="BO73" s="140">
        <f t="shared" si="24"/>
        <v>0</v>
      </c>
      <c r="BP73" s="137">
        <f t="shared" si="18"/>
        <v>0</v>
      </c>
      <c r="BQ73" s="145">
        <f t="shared" si="19"/>
        <v>0</v>
      </c>
    </row>
    <row r="74" spans="1:69" ht="25.5">
      <c r="A74" s="55">
        <v>81</v>
      </c>
      <c r="B74" s="55">
        <v>3114</v>
      </c>
      <c r="C74" s="56">
        <v>4</v>
      </c>
      <c r="D74" s="66" t="s">
        <v>149</v>
      </c>
      <c r="E74" s="58">
        <v>13856.8</v>
      </c>
      <c r="F74" s="310">
        <v>0</v>
      </c>
      <c r="G74" s="515">
        <v>473.0112</v>
      </c>
      <c r="H74" s="515">
        <v>1187.3999999999999</v>
      </c>
      <c r="I74" s="421">
        <f>1548.4+5</f>
        <v>1553.4</v>
      </c>
      <c r="J74" s="421">
        <v>0</v>
      </c>
      <c r="K74" s="351">
        <v>16597.6</v>
      </c>
      <c r="L74" s="358">
        <v>19</v>
      </c>
      <c r="M74" s="389"/>
      <c r="N74" s="81">
        <v>0</v>
      </c>
      <c r="O74" s="378">
        <v>39</v>
      </c>
      <c r="P74" s="276">
        <f t="shared" si="25"/>
        <v>53.5</v>
      </c>
      <c r="Q74" s="270"/>
      <c r="R74" s="262"/>
      <c r="S74" s="185"/>
      <c r="T74" s="575"/>
      <c r="U74" s="185">
        <v>94.6</v>
      </c>
      <c r="V74" s="510"/>
      <c r="W74" s="510"/>
      <c r="X74" s="172"/>
      <c r="Y74" s="480"/>
      <c r="Z74" s="157"/>
      <c r="AA74" s="157"/>
      <c r="AB74" s="185"/>
      <c r="AC74" s="153"/>
      <c r="AD74" s="64"/>
      <c r="AE74" s="175"/>
      <c r="AF74" s="369"/>
      <c r="AG74" s="369"/>
      <c r="AH74" s="175"/>
      <c r="AI74" s="155"/>
      <c r="AJ74" s="542"/>
      <c r="AK74" s="553"/>
      <c r="AL74" s="227"/>
      <c r="AM74" s="159"/>
      <c r="AN74" s="182"/>
      <c r="AO74" s="182"/>
      <c r="AP74" s="419"/>
      <c r="AQ74" s="463"/>
      <c r="AR74" s="186"/>
      <c r="AS74" s="186"/>
      <c r="AT74" s="670"/>
      <c r="AU74" s="259">
        <v>13910.3</v>
      </c>
      <c r="AV74" s="421">
        <f t="shared" si="26"/>
        <v>0</v>
      </c>
      <c r="AW74" s="598">
        <f t="shared" si="27"/>
        <v>473.0112</v>
      </c>
      <c r="AX74" s="184">
        <f t="shared" si="28"/>
        <v>1281.9999999999998</v>
      </c>
      <c r="AY74" s="47">
        <f t="shared" si="20"/>
        <v>1553.4</v>
      </c>
      <c r="AZ74" s="47">
        <f t="shared" si="21"/>
        <v>0</v>
      </c>
      <c r="BA74" s="606">
        <f t="shared" si="29"/>
        <v>16745.7</v>
      </c>
      <c r="BB74" s="48">
        <f t="shared" si="22"/>
        <v>0</v>
      </c>
      <c r="BC74" s="49">
        <f t="shared" si="23"/>
        <v>19</v>
      </c>
      <c r="BD74" s="378">
        <v>39.24</v>
      </c>
      <c r="BE74" s="60">
        <v>0</v>
      </c>
      <c r="BF74" s="49"/>
      <c r="BG74" s="61"/>
      <c r="BH74" s="63"/>
      <c r="BI74" s="216"/>
      <c r="BJ74" s="60"/>
      <c r="BK74" s="151"/>
      <c r="BL74" s="235"/>
      <c r="BO74" s="140">
        <f t="shared" si="24"/>
        <v>0</v>
      </c>
      <c r="BP74" s="137">
        <f t="shared" si="18"/>
        <v>0</v>
      </c>
      <c r="BQ74" s="145">
        <f t="shared" si="19"/>
        <v>0</v>
      </c>
    </row>
    <row r="75" spans="1:69" ht="38.25">
      <c r="A75" s="55">
        <v>83</v>
      </c>
      <c r="B75" s="55">
        <v>3114</v>
      </c>
      <c r="C75" s="56">
        <v>4</v>
      </c>
      <c r="D75" s="66" t="s">
        <v>68</v>
      </c>
      <c r="E75" s="58">
        <v>10769.1</v>
      </c>
      <c r="F75" s="310">
        <v>0</v>
      </c>
      <c r="G75" s="514">
        <v>0</v>
      </c>
      <c r="H75" s="512">
        <v>322.7</v>
      </c>
      <c r="I75" s="421">
        <v>2677</v>
      </c>
      <c r="J75" s="421">
        <v>0</v>
      </c>
      <c r="K75" s="351">
        <v>13768.800000000001</v>
      </c>
      <c r="L75" s="358">
        <v>44</v>
      </c>
      <c r="M75" s="389"/>
      <c r="N75" s="49">
        <v>0</v>
      </c>
      <c r="O75" s="378">
        <v>32.980000000000004</v>
      </c>
      <c r="P75" s="276">
        <f t="shared" si="25"/>
        <v>38.600000000000364</v>
      </c>
      <c r="Q75" s="270"/>
      <c r="R75" s="262"/>
      <c r="S75" s="185"/>
      <c r="T75" s="575"/>
      <c r="U75" s="185">
        <v>0.3</v>
      </c>
      <c r="V75" s="495"/>
      <c r="W75" s="495"/>
      <c r="X75" s="172"/>
      <c r="Y75" s="480"/>
      <c r="Z75" s="157"/>
      <c r="AA75" s="157"/>
      <c r="AB75" s="185"/>
      <c r="AC75" s="153"/>
      <c r="AD75" s="64"/>
      <c r="AE75" s="175"/>
      <c r="AF75" s="369"/>
      <c r="AG75" s="369"/>
      <c r="AH75" s="175"/>
      <c r="AI75" s="155"/>
      <c r="AJ75" s="542"/>
      <c r="AK75" s="553"/>
      <c r="AL75" s="227"/>
      <c r="AM75" s="159"/>
      <c r="AN75" s="182"/>
      <c r="AO75" s="182"/>
      <c r="AP75" s="419"/>
      <c r="AQ75" s="463"/>
      <c r="AR75" s="186"/>
      <c r="AS75" s="186"/>
      <c r="AT75" s="670"/>
      <c r="AU75" s="259">
        <v>10807.7</v>
      </c>
      <c r="AV75" s="421">
        <f t="shared" si="26"/>
        <v>0</v>
      </c>
      <c r="AW75" s="421">
        <f t="shared" si="27"/>
        <v>0</v>
      </c>
      <c r="AX75" s="184">
        <f t="shared" si="28"/>
        <v>323</v>
      </c>
      <c r="AY75" s="47">
        <f t="shared" si="20"/>
        <v>2677</v>
      </c>
      <c r="AZ75" s="47">
        <f t="shared" si="21"/>
        <v>0</v>
      </c>
      <c r="BA75" s="606">
        <f t="shared" si="29"/>
        <v>13807.7</v>
      </c>
      <c r="BB75" s="48">
        <f t="shared" si="22"/>
        <v>0</v>
      </c>
      <c r="BC75" s="49">
        <f t="shared" si="23"/>
        <v>44</v>
      </c>
      <c r="BD75" s="378">
        <v>33.07</v>
      </c>
      <c r="BE75" s="60">
        <v>0</v>
      </c>
      <c r="BF75" s="49"/>
      <c r="BG75" s="61"/>
      <c r="BH75" s="63"/>
      <c r="BI75" s="216"/>
      <c r="BJ75" s="60"/>
      <c r="BK75" s="151"/>
      <c r="BL75" s="235"/>
      <c r="BO75" s="140">
        <f t="shared" si="24"/>
        <v>0</v>
      </c>
      <c r="BP75" s="137">
        <f t="shared" si="18"/>
        <v>0</v>
      </c>
      <c r="BQ75" s="145">
        <f t="shared" si="19"/>
        <v>0</v>
      </c>
    </row>
    <row r="76" spans="1:69" ht="25.5">
      <c r="A76" s="55">
        <v>79</v>
      </c>
      <c r="B76" s="55">
        <v>3114</v>
      </c>
      <c r="C76" s="56">
        <v>4</v>
      </c>
      <c r="D76" s="66" t="s">
        <v>69</v>
      </c>
      <c r="E76" s="58">
        <v>4164.3</v>
      </c>
      <c r="F76" s="310">
        <v>0</v>
      </c>
      <c r="G76" s="515">
        <v>303.7392</v>
      </c>
      <c r="H76" s="515">
        <v>560.8000000000001</v>
      </c>
      <c r="I76" s="421">
        <v>612.1</v>
      </c>
      <c r="J76" s="421">
        <v>0</v>
      </c>
      <c r="K76" s="351">
        <v>5337.200000000001</v>
      </c>
      <c r="L76" s="358">
        <v>16</v>
      </c>
      <c r="M76" s="389"/>
      <c r="N76" s="49">
        <v>0</v>
      </c>
      <c r="O76" s="378">
        <v>12.9</v>
      </c>
      <c r="P76" s="276">
        <f t="shared" si="25"/>
        <v>50.899999999999636</v>
      </c>
      <c r="Q76" s="270"/>
      <c r="R76" s="262"/>
      <c r="S76" s="185"/>
      <c r="T76" s="575"/>
      <c r="U76" s="185">
        <v>3.6</v>
      </c>
      <c r="V76" s="510"/>
      <c r="W76" s="510"/>
      <c r="X76" s="172"/>
      <c r="Y76" s="480"/>
      <c r="Z76" s="157"/>
      <c r="AA76" s="172"/>
      <c r="AB76" s="185"/>
      <c r="AC76" s="153"/>
      <c r="AD76" s="64"/>
      <c r="AE76" s="175"/>
      <c r="AF76" s="369"/>
      <c r="AG76" s="369"/>
      <c r="AH76" s="175">
        <v>6.4</v>
      </c>
      <c r="AI76" s="155"/>
      <c r="AJ76" s="542"/>
      <c r="AK76" s="553"/>
      <c r="AL76" s="227"/>
      <c r="AM76" s="159"/>
      <c r="AN76" s="182"/>
      <c r="AO76" s="182"/>
      <c r="AP76" s="419">
        <v>6.4</v>
      </c>
      <c r="AQ76" s="463"/>
      <c r="AR76" s="186"/>
      <c r="AS76" s="186"/>
      <c r="AT76" s="670"/>
      <c r="AU76" s="259">
        <v>4215.2</v>
      </c>
      <c r="AV76" s="421">
        <f t="shared" si="26"/>
        <v>0</v>
      </c>
      <c r="AW76" s="598">
        <f t="shared" si="27"/>
        <v>303.7392</v>
      </c>
      <c r="AX76" s="184">
        <f t="shared" si="28"/>
        <v>564.4000000000001</v>
      </c>
      <c r="AY76" s="47">
        <f t="shared" si="20"/>
        <v>618.5</v>
      </c>
      <c r="AZ76" s="47">
        <f t="shared" si="21"/>
        <v>0</v>
      </c>
      <c r="BA76" s="606">
        <f t="shared" si="29"/>
        <v>5398.1</v>
      </c>
      <c r="BB76" s="48">
        <f t="shared" si="22"/>
        <v>0</v>
      </c>
      <c r="BC76" s="49">
        <f t="shared" si="23"/>
        <v>22.4</v>
      </c>
      <c r="BD76" s="378">
        <v>12.94</v>
      </c>
      <c r="BE76" s="60">
        <v>0</v>
      </c>
      <c r="BF76" s="49"/>
      <c r="BG76" s="61"/>
      <c r="BH76" s="63"/>
      <c r="BI76" s="216">
        <v>350</v>
      </c>
      <c r="BJ76" s="60"/>
      <c r="BK76" s="248"/>
      <c r="BL76" s="235"/>
      <c r="BO76" s="140">
        <f t="shared" si="24"/>
        <v>6.4</v>
      </c>
      <c r="BP76" s="137">
        <f t="shared" si="18"/>
        <v>6.4</v>
      </c>
      <c r="BQ76" s="145">
        <f t="shared" si="19"/>
        <v>0</v>
      </c>
    </row>
    <row r="77" spans="1:69" ht="25.5">
      <c r="A77" s="55">
        <v>74</v>
      </c>
      <c r="B77" s="55">
        <v>4322</v>
      </c>
      <c r="C77" s="56">
        <v>4</v>
      </c>
      <c r="D77" s="66" t="s">
        <v>96</v>
      </c>
      <c r="E77" s="58">
        <v>4490.5</v>
      </c>
      <c r="F77" s="310">
        <v>0</v>
      </c>
      <c r="G77" s="514">
        <v>0</v>
      </c>
      <c r="H77" s="514">
        <v>30</v>
      </c>
      <c r="I77" s="421">
        <v>1792.3</v>
      </c>
      <c r="J77" s="421">
        <v>0</v>
      </c>
      <c r="K77" s="351">
        <v>6312.8</v>
      </c>
      <c r="L77" s="358">
        <v>68.6</v>
      </c>
      <c r="M77" s="389"/>
      <c r="N77" s="49">
        <v>0</v>
      </c>
      <c r="O77" s="378">
        <v>13.39</v>
      </c>
      <c r="P77" s="276">
        <f t="shared" si="25"/>
        <v>12.600000000000364</v>
      </c>
      <c r="Q77" s="270"/>
      <c r="R77" s="262"/>
      <c r="S77" s="185"/>
      <c r="T77" s="575"/>
      <c r="U77" s="185">
        <v>-1.1</v>
      </c>
      <c r="V77" s="310"/>
      <c r="W77" s="310"/>
      <c r="X77" s="172"/>
      <c r="Y77" s="480"/>
      <c r="Z77" s="157"/>
      <c r="AA77" s="176"/>
      <c r="AB77" s="185"/>
      <c r="AC77" s="153"/>
      <c r="AD77" s="64"/>
      <c r="AE77" s="175"/>
      <c r="AF77" s="369"/>
      <c r="AG77" s="369"/>
      <c r="AH77" s="175"/>
      <c r="AI77" s="155"/>
      <c r="AJ77" s="542"/>
      <c r="AK77" s="553"/>
      <c r="AL77" s="227"/>
      <c r="AM77" s="159"/>
      <c r="AN77" s="182"/>
      <c r="AO77" s="182"/>
      <c r="AP77" s="419"/>
      <c r="AQ77" s="463"/>
      <c r="AR77" s="186"/>
      <c r="AS77" s="186"/>
      <c r="AT77" s="670"/>
      <c r="AU77" s="259">
        <v>4503.1</v>
      </c>
      <c r="AV77" s="421">
        <f t="shared" si="26"/>
        <v>0</v>
      </c>
      <c r="AW77" s="421">
        <f t="shared" si="27"/>
        <v>0</v>
      </c>
      <c r="AX77" s="184">
        <f t="shared" si="28"/>
        <v>28.9</v>
      </c>
      <c r="AY77" s="47">
        <f t="shared" si="20"/>
        <v>1792.3</v>
      </c>
      <c r="AZ77" s="47">
        <f t="shared" si="21"/>
        <v>0</v>
      </c>
      <c r="BA77" s="606">
        <f t="shared" si="29"/>
        <v>6324.3</v>
      </c>
      <c r="BB77" s="48">
        <f t="shared" si="22"/>
        <v>0</v>
      </c>
      <c r="BC77" s="49">
        <f t="shared" si="23"/>
        <v>68.6</v>
      </c>
      <c r="BD77" s="378">
        <v>13.43</v>
      </c>
      <c r="BE77" s="60">
        <v>5</v>
      </c>
      <c r="BF77" s="49"/>
      <c r="BG77" s="61"/>
      <c r="BH77" s="63"/>
      <c r="BI77" s="216"/>
      <c r="BJ77" s="60"/>
      <c r="BK77" s="185"/>
      <c r="BL77" s="235"/>
      <c r="BO77" s="140">
        <f t="shared" si="24"/>
        <v>0</v>
      </c>
      <c r="BP77" s="137">
        <f t="shared" si="18"/>
        <v>0</v>
      </c>
      <c r="BQ77" s="145">
        <f t="shared" si="19"/>
        <v>0</v>
      </c>
    </row>
    <row r="78" spans="1:69" ht="26.25" thickBot="1">
      <c r="A78" s="126">
        <v>80</v>
      </c>
      <c r="B78" s="126">
        <v>4322</v>
      </c>
      <c r="C78" s="127">
        <v>4</v>
      </c>
      <c r="D78" s="134" t="s">
        <v>70</v>
      </c>
      <c r="E78" s="129">
        <v>8030.7</v>
      </c>
      <c r="F78" s="310">
        <v>0</v>
      </c>
      <c r="G78" s="514">
        <v>0</v>
      </c>
      <c r="H78" s="514">
        <v>249</v>
      </c>
      <c r="I78" s="422">
        <v>2300</v>
      </c>
      <c r="J78" s="422">
        <v>0</v>
      </c>
      <c r="K78" s="604">
        <v>10579.7</v>
      </c>
      <c r="L78" s="359">
        <v>81</v>
      </c>
      <c r="M78" s="390"/>
      <c r="N78" s="133">
        <v>0</v>
      </c>
      <c r="O78" s="354">
        <v>25.14</v>
      </c>
      <c r="P78" s="393">
        <f t="shared" si="25"/>
        <v>28.900000000000546</v>
      </c>
      <c r="Q78" s="270"/>
      <c r="R78" s="262"/>
      <c r="S78" s="185"/>
      <c r="T78" s="575"/>
      <c r="U78" s="185">
        <v>36.2</v>
      </c>
      <c r="V78" s="310"/>
      <c r="W78" s="310"/>
      <c r="X78" s="172"/>
      <c r="Y78" s="480"/>
      <c r="Z78" s="157"/>
      <c r="AA78" s="157"/>
      <c r="AB78" s="185"/>
      <c r="AC78" s="323"/>
      <c r="AD78" s="64"/>
      <c r="AE78" s="175"/>
      <c r="AF78" s="373"/>
      <c r="AG78" s="373"/>
      <c r="AH78" s="175"/>
      <c r="AI78" s="154"/>
      <c r="AJ78" s="547"/>
      <c r="AK78" s="64"/>
      <c r="AL78" s="227"/>
      <c r="AM78" s="159"/>
      <c r="AN78" s="182"/>
      <c r="AO78" s="182"/>
      <c r="AP78" s="419"/>
      <c r="AQ78" s="463"/>
      <c r="AR78" s="186"/>
      <c r="AS78" s="186"/>
      <c r="AT78" s="671"/>
      <c r="AU78" s="384">
        <v>8059.6</v>
      </c>
      <c r="AV78" s="422">
        <f t="shared" si="26"/>
        <v>0</v>
      </c>
      <c r="AW78" s="422">
        <f t="shared" si="27"/>
        <v>0</v>
      </c>
      <c r="AX78" s="593">
        <f t="shared" si="28"/>
        <v>285.2</v>
      </c>
      <c r="AY78" s="120">
        <f t="shared" si="20"/>
        <v>2300</v>
      </c>
      <c r="AZ78" s="47">
        <f t="shared" si="21"/>
        <v>0</v>
      </c>
      <c r="BA78" s="610">
        <f t="shared" si="29"/>
        <v>10644.800000000001</v>
      </c>
      <c r="BB78" s="48">
        <f t="shared" si="22"/>
        <v>0</v>
      </c>
      <c r="BC78" s="49">
        <f t="shared" si="23"/>
        <v>81</v>
      </c>
      <c r="BD78" s="354">
        <v>25.21</v>
      </c>
      <c r="BE78" s="60">
        <v>0</v>
      </c>
      <c r="BF78" s="49"/>
      <c r="BG78" s="61"/>
      <c r="BH78" s="63"/>
      <c r="BI78" s="216">
        <v>1155.7</v>
      </c>
      <c r="BJ78" s="60"/>
      <c r="BK78" s="151"/>
      <c r="BL78" s="235"/>
      <c r="BO78" s="140">
        <f t="shared" si="24"/>
        <v>0</v>
      </c>
      <c r="BP78" s="137">
        <f t="shared" si="18"/>
        <v>0</v>
      </c>
      <c r="BQ78" s="145">
        <f t="shared" si="19"/>
        <v>0</v>
      </c>
    </row>
    <row r="79" spans="1:69" ht="25.5">
      <c r="A79" s="75">
        <v>109</v>
      </c>
      <c r="B79" s="75">
        <v>3121</v>
      </c>
      <c r="C79" s="76">
        <v>5</v>
      </c>
      <c r="D79" s="77" t="s">
        <v>71</v>
      </c>
      <c r="E79" s="46">
        <v>10051.6</v>
      </c>
      <c r="F79" s="429">
        <v>0</v>
      </c>
      <c r="G79" s="516">
        <v>0</v>
      </c>
      <c r="H79" s="516">
        <v>687.58</v>
      </c>
      <c r="I79" s="421">
        <v>2275.7</v>
      </c>
      <c r="J79" s="421">
        <v>0</v>
      </c>
      <c r="K79" s="588">
        <v>13014.880000000001</v>
      </c>
      <c r="L79" s="358">
        <v>11</v>
      </c>
      <c r="M79" s="389"/>
      <c r="N79" s="49">
        <v>0</v>
      </c>
      <c r="O79" s="378">
        <v>26.659999999999997</v>
      </c>
      <c r="P79" s="275">
        <f t="shared" si="25"/>
        <v>30.600000000000364</v>
      </c>
      <c r="Q79" s="274"/>
      <c r="R79" s="261"/>
      <c r="S79" s="582"/>
      <c r="T79" s="650"/>
      <c r="U79" s="582">
        <v>-28.9</v>
      </c>
      <c r="V79" s="429"/>
      <c r="W79" s="429"/>
      <c r="X79" s="567"/>
      <c r="Y79" s="484"/>
      <c r="Z79" s="177"/>
      <c r="AA79" s="177"/>
      <c r="AB79" s="650"/>
      <c r="AC79" s="324"/>
      <c r="AD79" s="178"/>
      <c r="AE79" s="180"/>
      <c r="AF79" s="374"/>
      <c r="AG79" s="374"/>
      <c r="AH79" s="180"/>
      <c r="AI79" s="179"/>
      <c r="AJ79" s="548"/>
      <c r="AK79" s="558"/>
      <c r="AL79" s="538"/>
      <c r="AM79" s="181"/>
      <c r="AN79" s="180"/>
      <c r="AO79" s="180"/>
      <c r="AP79" s="466"/>
      <c r="AQ79" s="467"/>
      <c r="AR79" s="247"/>
      <c r="AS79" s="247"/>
      <c r="AT79" s="670"/>
      <c r="AU79" s="259">
        <v>10082.2</v>
      </c>
      <c r="AV79" s="421">
        <f t="shared" si="26"/>
        <v>0</v>
      </c>
      <c r="AW79" s="421">
        <f t="shared" si="27"/>
        <v>0</v>
      </c>
      <c r="AX79" s="184">
        <f t="shared" si="28"/>
        <v>658.6800000000001</v>
      </c>
      <c r="AY79" s="47">
        <f t="shared" si="20"/>
        <v>2275.7</v>
      </c>
      <c r="AZ79" s="72">
        <f t="shared" si="21"/>
        <v>0</v>
      </c>
      <c r="BA79" s="611">
        <f t="shared" si="29"/>
        <v>13016.580000000002</v>
      </c>
      <c r="BB79" s="50">
        <f t="shared" si="22"/>
        <v>0</v>
      </c>
      <c r="BC79" s="52">
        <f t="shared" si="23"/>
        <v>11</v>
      </c>
      <c r="BD79" s="378">
        <v>26.74</v>
      </c>
      <c r="BE79" s="50">
        <v>1</v>
      </c>
      <c r="BF79" s="52"/>
      <c r="BG79" s="681"/>
      <c r="BH79" s="52"/>
      <c r="BI79" s="217"/>
      <c r="BJ79" s="50"/>
      <c r="BK79" s="261"/>
      <c r="BL79" s="240"/>
      <c r="BM79" s="85"/>
      <c r="BO79" s="140">
        <f t="shared" si="24"/>
        <v>0</v>
      </c>
      <c r="BP79" s="137">
        <f t="shared" si="18"/>
        <v>0</v>
      </c>
      <c r="BQ79" s="145">
        <f t="shared" si="19"/>
        <v>0</v>
      </c>
    </row>
    <row r="80" spans="1:69" ht="25.5">
      <c r="A80" s="55">
        <v>110</v>
      </c>
      <c r="B80" s="55">
        <v>3121</v>
      </c>
      <c r="C80" s="56">
        <v>5</v>
      </c>
      <c r="D80" s="66" t="s">
        <v>72</v>
      </c>
      <c r="E80" s="58">
        <v>27466.7</v>
      </c>
      <c r="F80" s="310">
        <v>0</v>
      </c>
      <c r="G80" s="514">
        <v>0</v>
      </c>
      <c r="H80" s="514">
        <v>856.32</v>
      </c>
      <c r="I80" s="421">
        <v>5767.9</v>
      </c>
      <c r="J80" s="421">
        <v>0</v>
      </c>
      <c r="K80" s="351">
        <v>34090.92</v>
      </c>
      <c r="L80" s="358">
        <v>601</v>
      </c>
      <c r="M80" s="389"/>
      <c r="N80" s="49">
        <v>0</v>
      </c>
      <c r="O80" s="378">
        <v>75.66000000000001</v>
      </c>
      <c r="P80" s="276">
        <f t="shared" si="25"/>
        <v>102.29999999999927</v>
      </c>
      <c r="Q80" s="270"/>
      <c r="R80" s="262"/>
      <c r="S80" s="185"/>
      <c r="T80" s="575"/>
      <c r="U80" s="185">
        <v>194.9</v>
      </c>
      <c r="V80" s="310"/>
      <c r="W80" s="310"/>
      <c r="X80" s="172"/>
      <c r="Y80" s="480"/>
      <c r="Z80" s="157"/>
      <c r="AA80" s="157"/>
      <c r="AB80" s="575"/>
      <c r="AC80" s="153"/>
      <c r="AD80" s="64"/>
      <c r="AE80" s="251"/>
      <c r="AF80" s="369"/>
      <c r="AG80" s="369"/>
      <c r="AH80" s="251"/>
      <c r="AI80" s="155"/>
      <c r="AJ80" s="542"/>
      <c r="AK80" s="553"/>
      <c r="AL80" s="227"/>
      <c r="AM80" s="159"/>
      <c r="AN80" s="182"/>
      <c r="AO80" s="182"/>
      <c r="AP80" s="419"/>
      <c r="AQ80" s="455"/>
      <c r="AR80" s="243"/>
      <c r="AS80" s="243"/>
      <c r="AT80" s="670"/>
      <c r="AU80" s="259">
        <v>27569</v>
      </c>
      <c r="AV80" s="421">
        <f t="shared" si="26"/>
        <v>0</v>
      </c>
      <c r="AW80" s="421">
        <f t="shared" si="27"/>
        <v>0</v>
      </c>
      <c r="AX80" s="184">
        <f t="shared" si="28"/>
        <v>1051.22</v>
      </c>
      <c r="AY80" s="47">
        <f t="shared" si="20"/>
        <v>5767.9</v>
      </c>
      <c r="AZ80" s="47">
        <f t="shared" si="21"/>
        <v>0</v>
      </c>
      <c r="BA80" s="606">
        <f t="shared" si="29"/>
        <v>34388.12</v>
      </c>
      <c r="BB80" s="48">
        <f t="shared" si="22"/>
        <v>0</v>
      </c>
      <c r="BC80" s="49">
        <f t="shared" si="23"/>
        <v>601</v>
      </c>
      <c r="BD80" s="378">
        <v>75.58</v>
      </c>
      <c r="BE80" s="60">
        <v>1</v>
      </c>
      <c r="BF80" s="49"/>
      <c r="BG80" s="61"/>
      <c r="BH80" s="63"/>
      <c r="BI80" s="216">
        <v>5000</v>
      </c>
      <c r="BJ80" s="60"/>
      <c r="BK80" s="262"/>
      <c r="BL80" s="235"/>
      <c r="BO80" s="140">
        <f t="shared" si="24"/>
        <v>0</v>
      </c>
      <c r="BP80" s="137">
        <f t="shared" si="18"/>
        <v>0</v>
      </c>
      <c r="BQ80" s="145">
        <f t="shared" si="19"/>
        <v>0</v>
      </c>
    </row>
    <row r="81" spans="1:69" ht="12.75">
      <c r="A81" s="55">
        <v>113</v>
      </c>
      <c r="B81" s="55">
        <v>3121</v>
      </c>
      <c r="C81" s="56">
        <v>5</v>
      </c>
      <c r="D81" s="66" t="s">
        <v>73</v>
      </c>
      <c r="E81" s="58">
        <v>11998.6</v>
      </c>
      <c r="F81" s="310">
        <v>0</v>
      </c>
      <c r="G81" s="514">
        <v>0</v>
      </c>
      <c r="H81" s="514">
        <v>555.34</v>
      </c>
      <c r="I81" s="421">
        <v>3317.6</v>
      </c>
      <c r="J81" s="421">
        <v>0</v>
      </c>
      <c r="K81" s="351">
        <v>15871.54</v>
      </c>
      <c r="L81" s="358">
        <v>30</v>
      </c>
      <c r="M81" s="389"/>
      <c r="N81" s="49">
        <v>0</v>
      </c>
      <c r="O81" s="378">
        <v>29.15</v>
      </c>
      <c r="P81" s="276">
        <f t="shared" si="25"/>
        <v>36.29999999999927</v>
      </c>
      <c r="Q81" s="270"/>
      <c r="R81" s="262"/>
      <c r="S81" s="185"/>
      <c r="T81" s="575"/>
      <c r="U81" s="185">
        <v>8.4</v>
      </c>
      <c r="V81" s="310"/>
      <c r="W81" s="310"/>
      <c r="X81" s="172"/>
      <c r="Y81" s="480"/>
      <c r="Z81" s="157"/>
      <c r="AA81" s="157"/>
      <c r="AB81" s="575"/>
      <c r="AC81" s="153"/>
      <c r="AD81" s="64"/>
      <c r="AE81" s="175"/>
      <c r="AF81" s="369"/>
      <c r="AG81" s="369"/>
      <c r="AH81" s="175"/>
      <c r="AI81" s="155"/>
      <c r="AJ81" s="542"/>
      <c r="AK81" s="553"/>
      <c r="AL81" s="227"/>
      <c r="AM81" s="159"/>
      <c r="AN81" s="182"/>
      <c r="AO81" s="182"/>
      <c r="AP81" s="419"/>
      <c r="AQ81" s="455"/>
      <c r="AR81" s="243"/>
      <c r="AS81" s="243"/>
      <c r="AT81" s="670"/>
      <c r="AU81" s="259">
        <v>12034.9</v>
      </c>
      <c r="AV81" s="421">
        <f t="shared" si="26"/>
        <v>0</v>
      </c>
      <c r="AW81" s="421">
        <f t="shared" si="27"/>
        <v>0</v>
      </c>
      <c r="AX81" s="184">
        <f t="shared" si="28"/>
        <v>563.74</v>
      </c>
      <c r="AY81" s="47">
        <f t="shared" si="20"/>
        <v>3317.6</v>
      </c>
      <c r="AZ81" s="47">
        <f t="shared" si="21"/>
        <v>0</v>
      </c>
      <c r="BA81" s="606">
        <f t="shared" si="29"/>
        <v>15916.24</v>
      </c>
      <c r="BB81" s="48">
        <f t="shared" si="22"/>
        <v>0</v>
      </c>
      <c r="BC81" s="49">
        <f t="shared" si="23"/>
        <v>30</v>
      </c>
      <c r="BD81" s="378">
        <v>29.24</v>
      </c>
      <c r="BE81" s="60">
        <v>1</v>
      </c>
      <c r="BF81" s="49"/>
      <c r="BG81" s="61"/>
      <c r="BH81" s="63"/>
      <c r="BI81" s="216"/>
      <c r="BJ81" s="60"/>
      <c r="BK81" s="262"/>
      <c r="BL81" s="235"/>
      <c r="BO81" s="140">
        <f t="shared" si="24"/>
        <v>0</v>
      </c>
      <c r="BP81" s="137">
        <f t="shared" si="18"/>
        <v>0</v>
      </c>
      <c r="BQ81" s="145">
        <f t="shared" si="19"/>
        <v>0</v>
      </c>
    </row>
    <row r="82" spans="1:69" ht="26.25" customHeight="1">
      <c r="A82" s="55">
        <v>111</v>
      </c>
      <c r="B82" s="55">
        <v>3121</v>
      </c>
      <c r="C82" s="56">
        <v>5</v>
      </c>
      <c r="D82" s="66" t="s">
        <v>74</v>
      </c>
      <c r="E82" s="82">
        <v>11907.9</v>
      </c>
      <c r="F82" s="310">
        <v>0</v>
      </c>
      <c r="G82" s="514">
        <v>0</v>
      </c>
      <c r="H82" s="514">
        <v>453.055</v>
      </c>
      <c r="I82" s="421">
        <v>2191.4999999999995</v>
      </c>
      <c r="J82" s="421">
        <v>0</v>
      </c>
      <c r="K82" s="351">
        <v>14552.455</v>
      </c>
      <c r="L82" s="358">
        <v>364</v>
      </c>
      <c r="M82" s="389"/>
      <c r="N82" s="49">
        <v>0</v>
      </c>
      <c r="O82" s="378">
        <v>36.36</v>
      </c>
      <c r="P82" s="276">
        <f t="shared" si="25"/>
        <v>43.70000000000073</v>
      </c>
      <c r="Q82" s="270"/>
      <c r="R82" s="263"/>
      <c r="S82" s="185"/>
      <c r="T82" s="575"/>
      <c r="U82" s="185">
        <v>-13.5</v>
      </c>
      <c r="V82" s="310"/>
      <c r="W82" s="310"/>
      <c r="X82" s="172"/>
      <c r="Y82" s="480"/>
      <c r="Z82" s="157"/>
      <c r="AA82" s="157"/>
      <c r="AB82" s="575"/>
      <c r="AC82" s="153"/>
      <c r="AD82" s="64"/>
      <c r="AE82" s="175"/>
      <c r="AF82" s="369"/>
      <c r="AG82" s="369"/>
      <c r="AH82" s="175"/>
      <c r="AI82" s="155"/>
      <c r="AJ82" s="542"/>
      <c r="AK82" s="553"/>
      <c r="AL82" s="227"/>
      <c r="AM82" s="159"/>
      <c r="AN82" s="182"/>
      <c r="AO82" s="182"/>
      <c r="AP82" s="419"/>
      <c r="AQ82" s="455"/>
      <c r="AR82" s="243"/>
      <c r="AS82" s="243"/>
      <c r="AT82" s="670"/>
      <c r="AU82" s="259">
        <v>11951.6</v>
      </c>
      <c r="AV82" s="421">
        <f t="shared" si="26"/>
        <v>0</v>
      </c>
      <c r="AW82" s="421">
        <f t="shared" si="27"/>
        <v>0</v>
      </c>
      <c r="AX82" s="184">
        <f t="shared" si="28"/>
        <v>439.555</v>
      </c>
      <c r="AY82" s="47">
        <f t="shared" si="20"/>
        <v>2191.4999999999995</v>
      </c>
      <c r="AZ82" s="47">
        <f t="shared" si="21"/>
        <v>0</v>
      </c>
      <c r="BA82" s="615">
        <f t="shared" si="29"/>
        <v>14582.655</v>
      </c>
      <c r="BB82" s="48">
        <f t="shared" si="22"/>
        <v>0</v>
      </c>
      <c r="BC82" s="49">
        <f t="shared" si="23"/>
        <v>364</v>
      </c>
      <c r="BD82" s="378">
        <v>36.46</v>
      </c>
      <c r="BE82" s="60">
        <v>1</v>
      </c>
      <c r="BF82" s="49"/>
      <c r="BG82" s="61"/>
      <c r="BH82" s="63"/>
      <c r="BI82" s="216"/>
      <c r="BJ82" s="60"/>
      <c r="BK82" s="262"/>
      <c r="BL82" s="235"/>
      <c r="BO82" s="140">
        <f t="shared" si="24"/>
        <v>0</v>
      </c>
      <c r="BP82" s="137">
        <f t="shared" si="18"/>
        <v>0</v>
      </c>
      <c r="BQ82" s="145">
        <f t="shared" si="19"/>
        <v>0</v>
      </c>
    </row>
    <row r="83" spans="1:69" ht="25.5">
      <c r="A83" s="55">
        <v>114</v>
      </c>
      <c r="B83" s="55">
        <v>3122</v>
      </c>
      <c r="C83" s="56">
        <v>5</v>
      </c>
      <c r="D83" s="66" t="s">
        <v>75</v>
      </c>
      <c r="E83" s="58">
        <v>9424.8</v>
      </c>
      <c r="F83" s="310">
        <v>0</v>
      </c>
      <c r="G83" s="514">
        <v>0</v>
      </c>
      <c r="H83" s="480">
        <v>558.52</v>
      </c>
      <c r="I83" s="421">
        <v>1758.6</v>
      </c>
      <c r="J83" s="425">
        <v>0</v>
      </c>
      <c r="K83" s="351">
        <v>11741.92</v>
      </c>
      <c r="L83" s="61">
        <v>152.1</v>
      </c>
      <c r="M83" s="211"/>
      <c r="N83" s="187">
        <v>78</v>
      </c>
      <c r="O83" s="378">
        <v>23.29</v>
      </c>
      <c r="P83" s="276">
        <f t="shared" si="25"/>
        <v>141.8000000000011</v>
      </c>
      <c r="Q83" s="273"/>
      <c r="R83" s="105"/>
      <c r="S83" s="176"/>
      <c r="T83" s="176"/>
      <c r="U83" s="176">
        <v>-25.8</v>
      </c>
      <c r="V83" s="183"/>
      <c r="W83" s="183"/>
      <c r="X83" s="172"/>
      <c r="Y83" s="480"/>
      <c r="Z83" s="157"/>
      <c r="AA83" s="157"/>
      <c r="AB83" s="252"/>
      <c r="AC83" s="153"/>
      <c r="AD83" s="169"/>
      <c r="AE83" s="182"/>
      <c r="AF83" s="372"/>
      <c r="AG83" s="372"/>
      <c r="AH83" s="182"/>
      <c r="AI83" s="170"/>
      <c r="AJ83" s="546"/>
      <c r="AK83" s="557"/>
      <c r="AL83" s="231"/>
      <c r="AM83" s="159"/>
      <c r="AN83" s="182"/>
      <c r="AO83" s="182"/>
      <c r="AP83" s="462"/>
      <c r="AQ83" s="463"/>
      <c r="AR83" s="246"/>
      <c r="AS83" s="246"/>
      <c r="AT83" s="673"/>
      <c r="AU83" s="259">
        <v>9566.6</v>
      </c>
      <c r="AV83" s="425">
        <f t="shared" si="26"/>
        <v>0</v>
      </c>
      <c r="AW83" s="425">
        <f t="shared" si="27"/>
        <v>0</v>
      </c>
      <c r="AX83" s="596">
        <f t="shared" si="28"/>
        <v>532.72</v>
      </c>
      <c r="AY83" s="47">
        <f t="shared" si="20"/>
        <v>1758.6</v>
      </c>
      <c r="AZ83" s="65">
        <f t="shared" si="21"/>
        <v>0</v>
      </c>
      <c r="BA83" s="606">
        <f t="shared" si="29"/>
        <v>11857.92</v>
      </c>
      <c r="BB83" s="60">
        <f t="shared" si="22"/>
        <v>78</v>
      </c>
      <c r="BC83" s="63">
        <f t="shared" si="23"/>
        <v>152.1</v>
      </c>
      <c r="BD83" s="378">
        <v>23.31</v>
      </c>
      <c r="BE83" s="60">
        <v>1</v>
      </c>
      <c r="BF83" s="63"/>
      <c r="BG83" s="61"/>
      <c r="BH83" s="63"/>
      <c r="BI83" s="216"/>
      <c r="BJ83" s="60"/>
      <c r="BK83" s="262"/>
      <c r="BL83" s="237"/>
      <c r="BM83" s="86"/>
      <c r="BO83" s="140">
        <f t="shared" si="24"/>
        <v>0</v>
      </c>
      <c r="BP83" s="137">
        <f t="shared" si="18"/>
        <v>0</v>
      </c>
      <c r="BQ83" s="145">
        <f t="shared" si="19"/>
        <v>0</v>
      </c>
    </row>
    <row r="84" spans="1:69" ht="23.25" customHeight="1">
      <c r="A84" s="55">
        <v>120</v>
      </c>
      <c r="B84" s="55">
        <v>3123</v>
      </c>
      <c r="C84" s="56">
        <v>5</v>
      </c>
      <c r="D84" s="66" t="s">
        <v>76</v>
      </c>
      <c r="E84" s="46">
        <v>10203.1</v>
      </c>
      <c r="F84" s="288">
        <v>0</v>
      </c>
      <c r="G84" s="511">
        <v>0</v>
      </c>
      <c r="H84" s="481">
        <v>81.32</v>
      </c>
      <c r="I84" s="421">
        <v>1745.1</v>
      </c>
      <c r="J84" s="421">
        <v>0</v>
      </c>
      <c r="K84" s="351">
        <v>12029.52</v>
      </c>
      <c r="L84" s="358">
        <v>89.5</v>
      </c>
      <c r="M84" s="389"/>
      <c r="N84" s="81">
        <v>0</v>
      </c>
      <c r="O84" s="379">
        <v>23.01</v>
      </c>
      <c r="P84" s="276">
        <f t="shared" si="25"/>
        <v>30.600000000000364</v>
      </c>
      <c r="Q84" s="270"/>
      <c r="R84" s="262"/>
      <c r="S84" s="185"/>
      <c r="T84" s="185"/>
      <c r="U84" s="185">
        <v>57.4</v>
      </c>
      <c r="V84" s="287"/>
      <c r="W84" s="287"/>
      <c r="X84" s="248"/>
      <c r="Y84" s="481"/>
      <c r="Z84" s="151"/>
      <c r="AA84" s="151"/>
      <c r="AB84" s="575"/>
      <c r="AC84" s="153"/>
      <c r="AD84" s="64"/>
      <c r="AE84" s="175"/>
      <c r="AF84" s="369"/>
      <c r="AG84" s="369"/>
      <c r="AH84" s="175"/>
      <c r="AI84" s="155"/>
      <c r="AJ84" s="542"/>
      <c r="AK84" s="553"/>
      <c r="AL84" s="227"/>
      <c r="AM84" s="150"/>
      <c r="AN84" s="175"/>
      <c r="AO84" s="175"/>
      <c r="AP84" s="419"/>
      <c r="AQ84" s="455"/>
      <c r="AR84" s="243"/>
      <c r="AS84" s="243"/>
      <c r="AT84" s="670"/>
      <c r="AU84" s="259">
        <v>10233.7</v>
      </c>
      <c r="AV84" s="421">
        <f t="shared" si="26"/>
        <v>0</v>
      </c>
      <c r="AW84" s="421">
        <f t="shared" si="27"/>
        <v>0</v>
      </c>
      <c r="AX84" s="184">
        <f t="shared" si="28"/>
        <v>138.72</v>
      </c>
      <c r="AY84" s="47">
        <f t="shared" si="20"/>
        <v>1745.1</v>
      </c>
      <c r="AZ84" s="47">
        <f t="shared" si="21"/>
        <v>0</v>
      </c>
      <c r="BA84" s="606">
        <f t="shared" si="29"/>
        <v>12117.52</v>
      </c>
      <c r="BB84" s="48">
        <f t="shared" si="22"/>
        <v>0</v>
      </c>
      <c r="BC84" s="49">
        <f t="shared" si="23"/>
        <v>89.5</v>
      </c>
      <c r="BD84" s="378">
        <v>23.08</v>
      </c>
      <c r="BE84" s="48">
        <v>1</v>
      </c>
      <c r="BF84" s="49"/>
      <c r="BG84" s="61"/>
      <c r="BH84" s="49"/>
      <c r="BI84" s="620"/>
      <c r="BJ84" s="48"/>
      <c r="BK84" s="262"/>
      <c r="BL84" s="235"/>
      <c r="BO84" s="140">
        <f t="shared" si="24"/>
        <v>0</v>
      </c>
      <c r="BP84" s="137">
        <f t="shared" si="18"/>
        <v>0</v>
      </c>
      <c r="BQ84" s="145">
        <f t="shared" si="19"/>
        <v>0</v>
      </c>
    </row>
    <row r="85" spans="1:69" ht="38.25">
      <c r="A85" s="55">
        <v>118</v>
      </c>
      <c r="B85" s="55">
        <v>3123</v>
      </c>
      <c r="C85" s="56">
        <v>5</v>
      </c>
      <c r="D85" s="66" t="s">
        <v>91</v>
      </c>
      <c r="E85" s="58">
        <v>35914.8</v>
      </c>
      <c r="F85" s="310">
        <v>0</v>
      </c>
      <c r="G85" s="514">
        <v>0</v>
      </c>
      <c r="H85" s="514">
        <v>1035</v>
      </c>
      <c r="I85" s="421">
        <f>6927+3</f>
        <v>6930</v>
      </c>
      <c r="J85" s="421">
        <v>0</v>
      </c>
      <c r="K85" s="351">
        <v>43879.8</v>
      </c>
      <c r="L85" s="358">
        <v>692.1</v>
      </c>
      <c r="M85" s="389"/>
      <c r="N85" s="81">
        <v>8909.1</v>
      </c>
      <c r="O85" s="378">
        <v>96.99000000000001</v>
      </c>
      <c r="P85" s="276">
        <f t="shared" si="25"/>
        <v>102.5</v>
      </c>
      <c r="Q85" s="270"/>
      <c r="R85" s="262"/>
      <c r="S85" s="185"/>
      <c r="T85" s="248">
        <v>83.204</v>
      </c>
      <c r="U85" s="185">
        <v>-193.9</v>
      </c>
      <c r="V85" s="310"/>
      <c r="W85" s="310"/>
      <c r="X85" s="172"/>
      <c r="Y85" s="480"/>
      <c r="Z85" s="157"/>
      <c r="AA85" s="157"/>
      <c r="AB85" s="575"/>
      <c r="AC85" s="153"/>
      <c r="AD85" s="64"/>
      <c r="AE85" s="175"/>
      <c r="AF85" s="369"/>
      <c r="AG85" s="369"/>
      <c r="AH85" s="175"/>
      <c r="AI85" s="155"/>
      <c r="AJ85" s="542"/>
      <c r="AK85" s="553"/>
      <c r="AL85" s="227"/>
      <c r="AM85" s="159"/>
      <c r="AN85" s="182"/>
      <c r="AO85" s="182"/>
      <c r="AP85" s="419"/>
      <c r="AQ85" s="455"/>
      <c r="AR85" s="243"/>
      <c r="AS85" s="243"/>
      <c r="AT85" s="670"/>
      <c r="AU85" s="259">
        <v>36017.3</v>
      </c>
      <c r="AV85" s="421">
        <f t="shared" si="26"/>
        <v>0</v>
      </c>
      <c r="AW85" s="421">
        <f t="shared" si="27"/>
        <v>0</v>
      </c>
      <c r="AX85" s="184">
        <f t="shared" si="28"/>
        <v>924.304</v>
      </c>
      <c r="AY85" s="47">
        <f t="shared" si="20"/>
        <v>6930</v>
      </c>
      <c r="AZ85" s="47">
        <f t="shared" si="21"/>
        <v>0</v>
      </c>
      <c r="BA85" s="606">
        <f t="shared" si="29"/>
        <v>43871.604</v>
      </c>
      <c r="BB85" s="48">
        <f t="shared" si="22"/>
        <v>8909.1</v>
      </c>
      <c r="BC85" s="49">
        <f t="shared" si="23"/>
        <v>692.1</v>
      </c>
      <c r="BD85" s="378">
        <v>97.27</v>
      </c>
      <c r="BE85" s="60">
        <v>10</v>
      </c>
      <c r="BF85" s="49"/>
      <c r="BG85" s="61"/>
      <c r="BH85" s="63"/>
      <c r="BI85" s="216"/>
      <c r="BJ85" s="60"/>
      <c r="BK85" s="262"/>
      <c r="BL85" s="235"/>
      <c r="BO85" s="140">
        <f t="shared" si="24"/>
        <v>0</v>
      </c>
      <c r="BP85" s="137">
        <f t="shared" si="18"/>
        <v>0</v>
      </c>
      <c r="BQ85" s="145">
        <f t="shared" si="19"/>
        <v>0</v>
      </c>
    </row>
    <row r="86" spans="1:69" ht="25.5">
      <c r="A86" s="55">
        <v>119</v>
      </c>
      <c r="B86" s="55">
        <v>3123</v>
      </c>
      <c r="C86" s="56">
        <v>5</v>
      </c>
      <c r="D86" s="66" t="s">
        <v>77</v>
      </c>
      <c r="E86" s="58">
        <v>27348.8</v>
      </c>
      <c r="F86" s="310">
        <v>0</v>
      </c>
      <c r="G86" s="514">
        <v>0</v>
      </c>
      <c r="H86" s="514">
        <v>1493.28</v>
      </c>
      <c r="I86" s="421">
        <v>8755.8</v>
      </c>
      <c r="J86" s="421">
        <v>0</v>
      </c>
      <c r="K86" s="351">
        <v>37597.88</v>
      </c>
      <c r="L86" s="358">
        <v>606.9</v>
      </c>
      <c r="M86" s="389"/>
      <c r="N86" s="81">
        <v>0</v>
      </c>
      <c r="O86" s="378">
        <v>76.47999999999999</v>
      </c>
      <c r="P86" s="276">
        <f t="shared" si="25"/>
        <v>78.40000000000146</v>
      </c>
      <c r="Q86" s="270"/>
      <c r="R86" s="262"/>
      <c r="S86" s="185"/>
      <c r="T86" s="248">
        <v>102.124</v>
      </c>
      <c r="U86" s="185">
        <v>89.4</v>
      </c>
      <c r="V86" s="310"/>
      <c r="W86" s="310"/>
      <c r="X86" s="172"/>
      <c r="Y86" s="480"/>
      <c r="Z86" s="157"/>
      <c r="AA86" s="157"/>
      <c r="AB86" s="575"/>
      <c r="AC86" s="153"/>
      <c r="AD86" s="64"/>
      <c r="AE86" s="175"/>
      <c r="AF86" s="369"/>
      <c r="AG86" s="369"/>
      <c r="AH86" s="175">
        <v>11.3</v>
      </c>
      <c r="AI86" s="155">
        <v>161.2</v>
      </c>
      <c r="AJ86" s="542"/>
      <c r="AK86" s="553"/>
      <c r="AL86" s="227"/>
      <c r="AM86" s="159"/>
      <c r="AN86" s="182"/>
      <c r="AO86" s="182"/>
      <c r="AP86" s="419">
        <f>11.3+161.2</f>
        <v>172.5</v>
      </c>
      <c r="AQ86" s="455"/>
      <c r="AR86" s="243"/>
      <c r="AS86" s="243"/>
      <c r="AT86" s="670"/>
      <c r="AU86" s="259">
        <v>27427.2</v>
      </c>
      <c r="AV86" s="421">
        <f t="shared" si="26"/>
        <v>0</v>
      </c>
      <c r="AW86" s="421">
        <f t="shared" si="27"/>
        <v>0</v>
      </c>
      <c r="AX86" s="184">
        <f t="shared" si="28"/>
        <v>1684.804</v>
      </c>
      <c r="AY86" s="47">
        <f t="shared" si="20"/>
        <v>8928.3</v>
      </c>
      <c r="AZ86" s="47">
        <f t="shared" si="21"/>
        <v>0</v>
      </c>
      <c r="BA86" s="606">
        <f t="shared" si="29"/>
        <v>38040.304000000004</v>
      </c>
      <c r="BB86" s="48">
        <f t="shared" si="22"/>
        <v>0</v>
      </c>
      <c r="BC86" s="49">
        <f>L86+AQ86+AP86</f>
        <v>779.4</v>
      </c>
      <c r="BD86" s="378">
        <v>76.31</v>
      </c>
      <c r="BE86" s="60">
        <v>20</v>
      </c>
      <c r="BF86" s="49"/>
      <c r="BG86" s="61"/>
      <c r="BH86" s="63"/>
      <c r="BI86" s="216">
        <v>2500</v>
      </c>
      <c r="BJ86" s="60"/>
      <c r="BK86" s="262"/>
      <c r="BL86" s="235"/>
      <c r="BO86" s="140">
        <f t="shared" si="24"/>
        <v>172.5</v>
      </c>
      <c r="BP86" s="137">
        <f t="shared" si="18"/>
        <v>172.5</v>
      </c>
      <c r="BQ86" s="145">
        <f t="shared" si="19"/>
        <v>0</v>
      </c>
    </row>
    <row r="87" spans="1:69" ht="38.25">
      <c r="A87" s="55">
        <v>115</v>
      </c>
      <c r="B87" s="55">
        <v>3122</v>
      </c>
      <c r="C87" s="56">
        <v>5</v>
      </c>
      <c r="D87" s="66" t="s">
        <v>92</v>
      </c>
      <c r="E87" s="58">
        <v>16102.3</v>
      </c>
      <c r="F87" s="514">
        <v>0</v>
      </c>
      <c r="G87" s="310">
        <v>0</v>
      </c>
      <c r="H87" s="310">
        <v>436.96</v>
      </c>
      <c r="I87" s="421">
        <v>3669.5</v>
      </c>
      <c r="J87" s="421">
        <v>0</v>
      </c>
      <c r="K87" s="351">
        <v>20208.76</v>
      </c>
      <c r="L87" s="358">
        <v>164</v>
      </c>
      <c r="M87" s="389"/>
      <c r="N87" s="81">
        <v>0</v>
      </c>
      <c r="O87" s="378">
        <v>38.35</v>
      </c>
      <c r="P87" s="276">
        <f t="shared" si="25"/>
        <v>143.5</v>
      </c>
      <c r="Q87" s="270"/>
      <c r="R87" s="262"/>
      <c r="S87" s="185"/>
      <c r="T87" s="185"/>
      <c r="U87" s="185">
        <v>93.9</v>
      </c>
      <c r="V87" s="310"/>
      <c r="W87" s="514"/>
      <c r="X87" s="172"/>
      <c r="Y87" s="480"/>
      <c r="Z87" s="172"/>
      <c r="AA87" s="157"/>
      <c r="AB87" s="575"/>
      <c r="AC87" s="153"/>
      <c r="AD87" s="64"/>
      <c r="AE87" s="175"/>
      <c r="AF87" s="369"/>
      <c r="AG87" s="369"/>
      <c r="AH87" s="175"/>
      <c r="AI87" s="155"/>
      <c r="AJ87" s="542"/>
      <c r="AK87" s="553"/>
      <c r="AL87" s="227"/>
      <c r="AM87" s="159"/>
      <c r="AN87" s="182"/>
      <c r="AO87" s="182"/>
      <c r="AP87" s="419"/>
      <c r="AQ87" s="455"/>
      <c r="AR87" s="243"/>
      <c r="AS87" s="243"/>
      <c r="AT87" s="670"/>
      <c r="AU87" s="259">
        <v>16245.8</v>
      </c>
      <c r="AV87" s="421">
        <f t="shared" si="26"/>
        <v>0</v>
      </c>
      <c r="AW87" s="421">
        <f t="shared" si="27"/>
        <v>0</v>
      </c>
      <c r="AX87" s="184">
        <f t="shared" si="28"/>
        <v>530.86</v>
      </c>
      <c r="AY87" s="47">
        <f t="shared" si="20"/>
        <v>3669.5</v>
      </c>
      <c r="AZ87" s="47">
        <f t="shared" si="21"/>
        <v>0</v>
      </c>
      <c r="BA87" s="606">
        <f t="shared" si="29"/>
        <v>20446.16</v>
      </c>
      <c r="BB87" s="48">
        <f t="shared" si="22"/>
        <v>0</v>
      </c>
      <c r="BC87" s="49">
        <f t="shared" si="23"/>
        <v>164</v>
      </c>
      <c r="BD87" s="378">
        <v>38.47</v>
      </c>
      <c r="BE87" s="60">
        <v>2</v>
      </c>
      <c r="BF87" s="49"/>
      <c r="BG87" s="61"/>
      <c r="BH87" s="63"/>
      <c r="BI87" s="216">
        <v>14743.2</v>
      </c>
      <c r="BJ87" s="60"/>
      <c r="BK87" s="262"/>
      <c r="BL87" s="235"/>
      <c r="BO87" s="140">
        <f t="shared" si="24"/>
        <v>0</v>
      </c>
      <c r="BP87" s="137">
        <f t="shared" si="18"/>
        <v>0</v>
      </c>
      <c r="BQ87" s="145">
        <f t="shared" si="19"/>
        <v>0</v>
      </c>
    </row>
    <row r="88" spans="1:69" ht="38.25">
      <c r="A88" s="55">
        <v>116</v>
      </c>
      <c r="B88" s="55">
        <v>3122</v>
      </c>
      <c r="C88" s="56">
        <v>5</v>
      </c>
      <c r="D88" s="66" t="s">
        <v>103</v>
      </c>
      <c r="E88" s="88">
        <v>29586.5</v>
      </c>
      <c r="F88" s="310">
        <v>0</v>
      </c>
      <c r="G88" s="310">
        <v>0</v>
      </c>
      <c r="H88" s="310">
        <v>572.24</v>
      </c>
      <c r="I88" s="421">
        <v>12549.9</v>
      </c>
      <c r="J88" s="421">
        <v>0</v>
      </c>
      <c r="K88" s="351">
        <v>42708.64</v>
      </c>
      <c r="L88" s="358">
        <v>1602.4</v>
      </c>
      <c r="M88" s="389"/>
      <c r="N88" s="81">
        <v>0</v>
      </c>
      <c r="O88" s="378">
        <v>89.99000000000001</v>
      </c>
      <c r="P88" s="276">
        <f t="shared" si="25"/>
        <v>81.59999999999854</v>
      </c>
      <c r="Q88" s="270"/>
      <c r="R88" s="262"/>
      <c r="S88" s="185"/>
      <c r="T88" s="185"/>
      <c r="U88" s="185">
        <v>54.5</v>
      </c>
      <c r="V88" s="310"/>
      <c r="W88" s="310"/>
      <c r="X88" s="568"/>
      <c r="Y88" s="183"/>
      <c r="Z88" s="105"/>
      <c r="AA88" s="157"/>
      <c r="AB88" s="575"/>
      <c r="AC88" s="153"/>
      <c r="AD88" s="251"/>
      <c r="AE88" s="251"/>
      <c r="AF88" s="369"/>
      <c r="AG88" s="369"/>
      <c r="AH88" s="251"/>
      <c r="AI88" s="155"/>
      <c r="AJ88" s="542"/>
      <c r="AK88" s="553"/>
      <c r="AL88" s="227"/>
      <c r="AM88" s="174"/>
      <c r="AN88" s="438"/>
      <c r="AO88" s="182"/>
      <c r="AP88" s="419"/>
      <c r="AQ88" s="455"/>
      <c r="AR88" s="243"/>
      <c r="AS88" s="243"/>
      <c r="AT88" s="670"/>
      <c r="AU88" s="259">
        <v>29668.1</v>
      </c>
      <c r="AV88" s="421">
        <f t="shared" si="26"/>
        <v>0</v>
      </c>
      <c r="AW88" s="421">
        <f t="shared" si="27"/>
        <v>0</v>
      </c>
      <c r="AX88" s="184">
        <f t="shared" si="28"/>
        <v>626.74</v>
      </c>
      <c r="AY88" s="47">
        <f t="shared" si="20"/>
        <v>12549.9</v>
      </c>
      <c r="AZ88" s="47">
        <f t="shared" si="21"/>
        <v>0</v>
      </c>
      <c r="BA88" s="606">
        <f t="shared" si="29"/>
        <v>42844.74</v>
      </c>
      <c r="BB88" s="48">
        <f t="shared" si="22"/>
        <v>0</v>
      </c>
      <c r="BC88" s="49">
        <f t="shared" si="23"/>
        <v>1602.4</v>
      </c>
      <c r="BD88" s="378">
        <v>90.25</v>
      </c>
      <c r="BE88" s="70">
        <v>31</v>
      </c>
      <c r="BF88" s="49"/>
      <c r="BG88" s="61"/>
      <c r="BH88" s="63"/>
      <c r="BI88" s="216"/>
      <c r="BJ88" s="60"/>
      <c r="BK88" s="262"/>
      <c r="BL88" s="235"/>
      <c r="BO88" s="140">
        <f t="shared" si="24"/>
        <v>0</v>
      </c>
      <c r="BP88" s="137">
        <f t="shared" si="18"/>
        <v>0</v>
      </c>
      <c r="BQ88" s="145">
        <f t="shared" si="19"/>
        <v>0</v>
      </c>
    </row>
    <row r="89" spans="1:69" ht="25.5">
      <c r="A89" s="55">
        <v>122</v>
      </c>
      <c r="B89" s="55">
        <v>3123</v>
      </c>
      <c r="C89" s="56">
        <v>5</v>
      </c>
      <c r="D89" s="66" t="s">
        <v>78</v>
      </c>
      <c r="E89" s="58">
        <v>26002.8</v>
      </c>
      <c r="F89" s="511">
        <v>0</v>
      </c>
      <c r="G89" s="288">
        <v>0</v>
      </c>
      <c r="H89" s="288">
        <v>236.52</v>
      </c>
      <c r="I89" s="421">
        <v>6214.1</v>
      </c>
      <c r="J89" s="421">
        <v>0</v>
      </c>
      <c r="K89" s="351">
        <v>32453.42</v>
      </c>
      <c r="L89" s="358">
        <v>223</v>
      </c>
      <c r="M89" s="389"/>
      <c r="N89" s="81">
        <v>0</v>
      </c>
      <c r="O89" s="378">
        <v>68.83999999999999</v>
      </c>
      <c r="P89" s="276">
        <f t="shared" si="25"/>
        <v>74.79999999999927</v>
      </c>
      <c r="Q89" s="270"/>
      <c r="R89" s="262"/>
      <c r="S89" s="185"/>
      <c r="T89" s="185"/>
      <c r="U89" s="185">
        <v>122.2</v>
      </c>
      <c r="V89" s="288"/>
      <c r="W89" s="511"/>
      <c r="X89" s="248"/>
      <c r="Y89" s="481"/>
      <c r="Z89" s="151"/>
      <c r="AA89" s="151"/>
      <c r="AB89" s="575"/>
      <c r="AC89" s="153"/>
      <c r="AD89" s="64">
        <v>106.4</v>
      </c>
      <c r="AE89" s="175"/>
      <c r="AF89" s="369"/>
      <c r="AG89" s="369"/>
      <c r="AH89" s="175">
        <v>95.6</v>
      </c>
      <c r="AI89" s="155"/>
      <c r="AJ89" s="542"/>
      <c r="AK89" s="553"/>
      <c r="AL89" s="227"/>
      <c r="AM89" s="150"/>
      <c r="AN89" s="175"/>
      <c r="AO89" s="175"/>
      <c r="AP89" s="419">
        <v>95.6</v>
      </c>
      <c r="AQ89" s="455"/>
      <c r="AR89" s="243"/>
      <c r="AS89" s="243"/>
      <c r="AT89" s="670"/>
      <c r="AU89" s="259">
        <v>26077.6</v>
      </c>
      <c r="AV89" s="421">
        <f t="shared" si="26"/>
        <v>0</v>
      </c>
      <c r="AW89" s="421">
        <f t="shared" si="27"/>
        <v>0</v>
      </c>
      <c r="AX89" s="184">
        <f t="shared" si="28"/>
        <v>358.72</v>
      </c>
      <c r="AY89" s="47">
        <f t="shared" si="20"/>
        <v>6416.1</v>
      </c>
      <c r="AZ89" s="421">
        <f t="shared" si="21"/>
        <v>0</v>
      </c>
      <c r="BA89" s="606">
        <f t="shared" si="29"/>
        <v>32852.42</v>
      </c>
      <c r="BB89" s="48">
        <f t="shared" si="22"/>
        <v>0</v>
      </c>
      <c r="BC89" s="49">
        <f t="shared" si="23"/>
        <v>318.6</v>
      </c>
      <c r="BD89" s="378">
        <v>69.05</v>
      </c>
      <c r="BE89" s="60">
        <v>1</v>
      </c>
      <c r="BF89" s="49"/>
      <c r="BG89" s="61">
        <v>50</v>
      </c>
      <c r="BH89" s="63">
        <v>50</v>
      </c>
      <c r="BI89" s="216">
        <v>1200</v>
      </c>
      <c r="BJ89" s="60"/>
      <c r="BK89" s="262"/>
      <c r="BL89" s="235"/>
      <c r="BO89" s="140">
        <f t="shared" si="24"/>
        <v>202</v>
      </c>
      <c r="BP89" s="137">
        <f aca="true" t="shared" si="30" ref="BP89:BP100">AP89+AQ89</f>
        <v>95.6</v>
      </c>
      <c r="BQ89" s="145">
        <f t="shared" si="19"/>
        <v>0</v>
      </c>
    </row>
    <row r="90" spans="1:69" ht="12.75">
      <c r="A90" s="55">
        <v>123</v>
      </c>
      <c r="B90" s="55">
        <v>3124</v>
      </c>
      <c r="C90" s="56">
        <v>5</v>
      </c>
      <c r="D90" s="66" t="s">
        <v>185</v>
      </c>
      <c r="E90" s="58">
        <v>11830.4</v>
      </c>
      <c r="F90" s="514">
        <v>0</v>
      </c>
      <c r="G90" s="310">
        <v>0</v>
      </c>
      <c r="H90" s="310">
        <v>1218.6</v>
      </c>
      <c r="I90" s="421">
        <v>3228.3</v>
      </c>
      <c r="J90" s="421">
        <v>4060</v>
      </c>
      <c r="K90" s="351">
        <v>16277.3</v>
      </c>
      <c r="L90" s="358">
        <v>236.4</v>
      </c>
      <c r="M90" s="389"/>
      <c r="N90" s="81">
        <v>0</v>
      </c>
      <c r="O90" s="378">
        <v>43.36</v>
      </c>
      <c r="P90" s="276">
        <f t="shared" si="25"/>
        <v>32.899999999999636</v>
      </c>
      <c r="Q90" s="270"/>
      <c r="R90" s="262"/>
      <c r="S90" s="185"/>
      <c r="T90" s="185"/>
      <c r="U90" s="185">
        <v>53.5</v>
      </c>
      <c r="V90" s="310"/>
      <c r="W90" s="514"/>
      <c r="X90" s="172"/>
      <c r="Y90" s="480"/>
      <c r="Z90" s="172"/>
      <c r="AA90" s="157"/>
      <c r="AB90" s="575"/>
      <c r="AC90" s="153"/>
      <c r="AD90" s="64"/>
      <c r="AE90" s="175"/>
      <c r="AF90" s="369"/>
      <c r="AG90" s="369"/>
      <c r="AH90" s="175"/>
      <c r="AI90" s="155"/>
      <c r="AJ90" s="542"/>
      <c r="AK90" s="553"/>
      <c r="AL90" s="227"/>
      <c r="AM90" s="159"/>
      <c r="AN90" s="182"/>
      <c r="AO90" s="182"/>
      <c r="AP90" s="419"/>
      <c r="AQ90" s="455"/>
      <c r="AR90" s="243"/>
      <c r="AS90" s="243"/>
      <c r="AT90" s="670"/>
      <c r="AU90" s="259">
        <v>11863.3</v>
      </c>
      <c r="AV90" s="421">
        <f t="shared" si="26"/>
        <v>0</v>
      </c>
      <c r="AW90" s="421">
        <f t="shared" si="27"/>
        <v>0</v>
      </c>
      <c r="AX90" s="184">
        <f t="shared" si="28"/>
        <v>1272.1</v>
      </c>
      <c r="AY90" s="47">
        <f t="shared" si="20"/>
        <v>3228.3</v>
      </c>
      <c r="AZ90" s="421">
        <f t="shared" si="21"/>
        <v>4060</v>
      </c>
      <c r="BA90" s="606">
        <f t="shared" si="29"/>
        <v>16363.7</v>
      </c>
      <c r="BB90" s="48">
        <f t="shared" si="22"/>
        <v>0</v>
      </c>
      <c r="BC90" s="49">
        <f t="shared" si="23"/>
        <v>236.4</v>
      </c>
      <c r="BD90" s="378">
        <v>43.49</v>
      </c>
      <c r="BE90" s="60">
        <v>3</v>
      </c>
      <c r="BF90" s="49"/>
      <c r="BG90" s="61"/>
      <c r="BH90" s="63"/>
      <c r="BI90" s="216"/>
      <c r="BJ90" s="60"/>
      <c r="BK90" s="262"/>
      <c r="BL90" s="235"/>
      <c r="BO90" s="140">
        <f t="shared" si="24"/>
        <v>0</v>
      </c>
      <c r="BP90" s="137">
        <f t="shared" si="30"/>
        <v>0</v>
      </c>
      <c r="BQ90" s="145">
        <f t="shared" si="19"/>
        <v>0</v>
      </c>
    </row>
    <row r="91" spans="1:69" ht="12.75">
      <c r="A91" s="55">
        <v>125</v>
      </c>
      <c r="B91" s="55">
        <v>3112</v>
      </c>
      <c r="C91" s="56">
        <v>5</v>
      </c>
      <c r="D91" s="66" t="s">
        <v>79</v>
      </c>
      <c r="E91" s="58">
        <v>9277.1</v>
      </c>
      <c r="F91" s="514">
        <v>0</v>
      </c>
      <c r="G91" s="310">
        <v>0</v>
      </c>
      <c r="H91" s="310">
        <v>1237.2</v>
      </c>
      <c r="I91" s="421">
        <v>1050.1999999999998</v>
      </c>
      <c r="J91" s="421">
        <v>0</v>
      </c>
      <c r="K91" s="351">
        <v>11564.5</v>
      </c>
      <c r="L91" s="358">
        <v>32.6</v>
      </c>
      <c r="M91" s="389"/>
      <c r="N91" s="81">
        <v>0</v>
      </c>
      <c r="O91" s="378">
        <v>30.87</v>
      </c>
      <c r="P91" s="276">
        <f t="shared" si="25"/>
        <v>109.29999999999927</v>
      </c>
      <c r="Q91" s="270"/>
      <c r="R91" s="262"/>
      <c r="S91" s="185"/>
      <c r="T91" s="185"/>
      <c r="U91" s="185">
        <v>33.7</v>
      </c>
      <c r="V91" s="310"/>
      <c r="W91" s="514"/>
      <c r="X91" s="172"/>
      <c r="Y91" s="480"/>
      <c r="Z91" s="157"/>
      <c r="AA91" s="157"/>
      <c r="AB91" s="575"/>
      <c r="AC91" s="153"/>
      <c r="AD91" s="64"/>
      <c r="AE91" s="175"/>
      <c r="AF91" s="369"/>
      <c r="AG91" s="369"/>
      <c r="AH91" s="175"/>
      <c r="AI91" s="155"/>
      <c r="AJ91" s="542"/>
      <c r="AK91" s="553"/>
      <c r="AL91" s="227"/>
      <c r="AM91" s="159"/>
      <c r="AN91" s="182"/>
      <c r="AO91" s="182"/>
      <c r="AP91" s="419"/>
      <c r="AQ91" s="455"/>
      <c r="AR91" s="243"/>
      <c r="AS91" s="243"/>
      <c r="AT91" s="670"/>
      <c r="AU91" s="524">
        <v>9386.4</v>
      </c>
      <c r="AV91" s="421">
        <f t="shared" si="26"/>
        <v>0</v>
      </c>
      <c r="AW91" s="421">
        <f t="shared" si="27"/>
        <v>0</v>
      </c>
      <c r="AX91" s="184">
        <f t="shared" si="28"/>
        <v>1270.9</v>
      </c>
      <c r="AY91" s="47">
        <f t="shared" si="20"/>
        <v>1050.1999999999998</v>
      </c>
      <c r="AZ91" s="421">
        <f t="shared" si="21"/>
        <v>0</v>
      </c>
      <c r="BA91" s="606">
        <f t="shared" si="29"/>
        <v>11707.5</v>
      </c>
      <c r="BB91" s="48">
        <f t="shared" si="22"/>
        <v>0</v>
      </c>
      <c r="BC91" s="49">
        <f t="shared" si="23"/>
        <v>32.6</v>
      </c>
      <c r="BD91" s="378">
        <v>30.96</v>
      </c>
      <c r="BE91" s="60">
        <v>0</v>
      </c>
      <c r="BF91" s="49"/>
      <c r="BG91" s="61"/>
      <c r="BH91" s="63"/>
      <c r="BI91" s="216"/>
      <c r="BJ91" s="60"/>
      <c r="BK91" s="262"/>
      <c r="BL91" s="235"/>
      <c r="BO91" s="140">
        <f t="shared" si="24"/>
        <v>0</v>
      </c>
      <c r="BP91" s="137">
        <f t="shared" si="30"/>
        <v>0</v>
      </c>
      <c r="BQ91" s="145">
        <f t="shared" si="19"/>
        <v>0</v>
      </c>
    </row>
    <row r="92" spans="1:69" ht="23.25" customHeight="1">
      <c r="A92" s="55">
        <v>133</v>
      </c>
      <c r="B92" s="55">
        <v>3114</v>
      </c>
      <c r="C92" s="56">
        <v>5</v>
      </c>
      <c r="D92" s="66" t="s">
        <v>120</v>
      </c>
      <c r="E92" s="58">
        <v>3723.9</v>
      </c>
      <c r="F92" s="514">
        <v>0</v>
      </c>
      <c r="G92" s="510">
        <v>274.272</v>
      </c>
      <c r="H92" s="310">
        <v>91</v>
      </c>
      <c r="I92" s="421">
        <v>525.5</v>
      </c>
      <c r="J92" s="421">
        <v>0</v>
      </c>
      <c r="K92" s="351">
        <v>4340.4</v>
      </c>
      <c r="L92" s="358">
        <v>0</v>
      </c>
      <c r="M92" s="389"/>
      <c r="N92" s="81">
        <v>0</v>
      </c>
      <c r="O92" s="378">
        <v>9.67</v>
      </c>
      <c r="P92" s="276">
        <f t="shared" si="25"/>
        <v>31.09999999999991</v>
      </c>
      <c r="Q92" s="270"/>
      <c r="R92" s="262"/>
      <c r="S92" s="185"/>
      <c r="T92" s="185"/>
      <c r="U92" s="185">
        <v>11.2</v>
      </c>
      <c r="V92" s="183"/>
      <c r="W92" s="514"/>
      <c r="X92" s="172"/>
      <c r="Y92" s="480"/>
      <c r="Z92" s="157"/>
      <c r="AA92" s="172"/>
      <c r="AB92" s="575"/>
      <c r="AC92" s="153"/>
      <c r="AD92" s="169"/>
      <c r="AE92" s="182"/>
      <c r="AF92" s="372"/>
      <c r="AG92" s="372"/>
      <c r="AH92" s="182"/>
      <c r="AI92" s="170"/>
      <c r="AJ92" s="546"/>
      <c r="AK92" s="557"/>
      <c r="AL92" s="231"/>
      <c r="AM92" s="159"/>
      <c r="AN92" s="182"/>
      <c r="AO92" s="182"/>
      <c r="AP92" s="462"/>
      <c r="AQ92" s="463"/>
      <c r="AR92" s="246"/>
      <c r="AS92" s="246"/>
      <c r="AT92" s="670"/>
      <c r="AU92" s="524">
        <v>3755</v>
      </c>
      <c r="AV92" s="421">
        <f t="shared" si="26"/>
        <v>0</v>
      </c>
      <c r="AW92" s="426">
        <f t="shared" si="27"/>
        <v>274.272</v>
      </c>
      <c r="AX92" s="184">
        <f t="shared" si="28"/>
        <v>102.2</v>
      </c>
      <c r="AY92" s="47">
        <f t="shared" si="20"/>
        <v>525.5</v>
      </c>
      <c r="AZ92" s="421">
        <f t="shared" si="21"/>
        <v>0</v>
      </c>
      <c r="BA92" s="606">
        <f t="shared" si="29"/>
        <v>4382.7</v>
      </c>
      <c r="BB92" s="48">
        <f t="shared" si="22"/>
        <v>0</v>
      </c>
      <c r="BC92" s="49">
        <f t="shared" si="23"/>
        <v>0</v>
      </c>
      <c r="BD92" s="378">
        <v>9.74</v>
      </c>
      <c r="BE92" s="60">
        <v>0</v>
      </c>
      <c r="BF92" s="49"/>
      <c r="BG92" s="61"/>
      <c r="BH92" s="63"/>
      <c r="BI92" s="621"/>
      <c r="BJ92" s="60"/>
      <c r="BK92" s="263"/>
      <c r="BL92" s="235"/>
      <c r="BO92" s="140">
        <f t="shared" si="24"/>
        <v>0</v>
      </c>
      <c r="BP92" s="137">
        <f t="shared" si="30"/>
        <v>0</v>
      </c>
      <c r="BQ92" s="145">
        <f t="shared" si="19"/>
        <v>0</v>
      </c>
    </row>
    <row r="93" spans="1:69" ht="25.5">
      <c r="A93" s="55">
        <v>136</v>
      </c>
      <c r="B93" s="55">
        <v>3114</v>
      </c>
      <c r="C93" s="56">
        <v>5</v>
      </c>
      <c r="D93" s="66" t="s">
        <v>93</v>
      </c>
      <c r="E93" s="58">
        <v>11840.2</v>
      </c>
      <c r="F93" s="514">
        <v>0</v>
      </c>
      <c r="G93" s="310">
        <v>0</v>
      </c>
      <c r="H93" s="310">
        <v>577</v>
      </c>
      <c r="I93" s="421">
        <v>2130.4</v>
      </c>
      <c r="J93" s="421">
        <v>0</v>
      </c>
      <c r="K93" s="351">
        <v>14547.6</v>
      </c>
      <c r="L93" s="358">
        <v>0</v>
      </c>
      <c r="M93" s="389"/>
      <c r="N93" s="81">
        <v>0</v>
      </c>
      <c r="O93" s="378">
        <v>26.63</v>
      </c>
      <c r="P93" s="276">
        <f t="shared" si="25"/>
        <v>48.5</v>
      </c>
      <c r="Q93" s="270"/>
      <c r="R93" s="262"/>
      <c r="S93" s="185"/>
      <c r="T93" s="185"/>
      <c r="U93" s="185">
        <v>13.9</v>
      </c>
      <c r="V93" s="510">
        <v>633.9288</v>
      </c>
      <c r="W93" s="514"/>
      <c r="X93" s="172"/>
      <c r="Y93" s="480"/>
      <c r="Z93" s="157"/>
      <c r="AA93" s="157"/>
      <c r="AB93" s="575"/>
      <c r="AC93" s="153"/>
      <c r="AD93" s="64"/>
      <c r="AE93" s="175"/>
      <c r="AF93" s="369"/>
      <c r="AG93" s="369"/>
      <c r="AH93" s="175"/>
      <c r="AI93" s="155"/>
      <c r="AJ93" s="542"/>
      <c r="AK93" s="553"/>
      <c r="AL93" s="227"/>
      <c r="AM93" s="159"/>
      <c r="AN93" s="182"/>
      <c r="AO93" s="182"/>
      <c r="AP93" s="419"/>
      <c r="AQ93" s="455"/>
      <c r="AR93" s="243"/>
      <c r="AS93" s="243"/>
      <c r="AT93" s="670"/>
      <c r="AU93" s="524">
        <v>11888.7</v>
      </c>
      <c r="AV93" s="421">
        <f t="shared" si="26"/>
        <v>0</v>
      </c>
      <c r="AW93" s="421">
        <f t="shared" si="27"/>
        <v>633.9288</v>
      </c>
      <c r="AX93" s="184">
        <f t="shared" si="28"/>
        <v>590.9</v>
      </c>
      <c r="AY93" s="47">
        <f t="shared" si="20"/>
        <v>2130.4</v>
      </c>
      <c r="AZ93" s="421">
        <f t="shared" si="21"/>
        <v>0</v>
      </c>
      <c r="BA93" s="606">
        <f t="shared" si="29"/>
        <v>14610</v>
      </c>
      <c r="BB93" s="48">
        <f t="shared" si="22"/>
        <v>0</v>
      </c>
      <c r="BC93" s="49">
        <f t="shared" si="23"/>
        <v>0</v>
      </c>
      <c r="BD93" s="378">
        <v>26.72</v>
      </c>
      <c r="BE93" s="60">
        <v>1</v>
      </c>
      <c r="BF93" s="49"/>
      <c r="BG93" s="61"/>
      <c r="BH93" s="63"/>
      <c r="BI93" s="216"/>
      <c r="BJ93" s="60"/>
      <c r="BK93" s="262"/>
      <c r="BL93" s="235"/>
      <c r="BO93" s="140">
        <f t="shared" si="24"/>
        <v>0</v>
      </c>
      <c r="BP93" s="137">
        <f t="shared" si="30"/>
        <v>0</v>
      </c>
      <c r="BQ93" s="145">
        <f t="shared" si="19"/>
        <v>0</v>
      </c>
    </row>
    <row r="94" spans="1:69" ht="25.5">
      <c r="A94" s="55">
        <v>47</v>
      </c>
      <c r="B94" s="55">
        <v>3114</v>
      </c>
      <c r="C94" s="56">
        <v>5</v>
      </c>
      <c r="D94" s="66" t="s">
        <v>94</v>
      </c>
      <c r="E94" s="58">
        <v>9125.9</v>
      </c>
      <c r="F94" s="514">
        <v>0</v>
      </c>
      <c r="G94" s="510">
        <v>300.2694</v>
      </c>
      <c r="H94" s="310">
        <v>1064.5</v>
      </c>
      <c r="I94" s="421">
        <v>1884.4</v>
      </c>
      <c r="J94" s="421">
        <v>0</v>
      </c>
      <c r="K94" s="351">
        <v>12074.8</v>
      </c>
      <c r="L94" s="358">
        <v>32</v>
      </c>
      <c r="M94" s="389"/>
      <c r="N94" s="81">
        <v>0</v>
      </c>
      <c r="O94" s="378">
        <v>33.849999999999994</v>
      </c>
      <c r="P94" s="276">
        <f t="shared" si="25"/>
        <v>92</v>
      </c>
      <c r="Q94" s="270"/>
      <c r="R94" s="262"/>
      <c r="S94" s="185"/>
      <c r="T94" s="185"/>
      <c r="U94" s="185">
        <v>33.1</v>
      </c>
      <c r="V94" s="510"/>
      <c r="W94" s="514"/>
      <c r="X94" s="172"/>
      <c r="Y94" s="480"/>
      <c r="Z94" s="157"/>
      <c r="AA94" s="157"/>
      <c r="AB94" s="575"/>
      <c r="AC94" s="153"/>
      <c r="AD94" s="64"/>
      <c r="AE94" s="156"/>
      <c r="AF94" s="369"/>
      <c r="AG94" s="369"/>
      <c r="AH94" s="156">
        <v>25.5</v>
      </c>
      <c r="AI94" s="155"/>
      <c r="AJ94" s="542"/>
      <c r="AK94" s="553"/>
      <c r="AL94" s="227"/>
      <c r="AM94" s="159"/>
      <c r="AN94" s="182"/>
      <c r="AO94" s="182"/>
      <c r="AP94" s="419">
        <v>25.5</v>
      </c>
      <c r="AQ94" s="455"/>
      <c r="AR94" s="243"/>
      <c r="AS94" s="243"/>
      <c r="AT94" s="670"/>
      <c r="AU94" s="524">
        <v>9217.9</v>
      </c>
      <c r="AV94" s="421">
        <f t="shared" si="26"/>
        <v>0</v>
      </c>
      <c r="AW94" s="598">
        <f t="shared" si="27"/>
        <v>300.2694</v>
      </c>
      <c r="AX94" s="184">
        <f t="shared" si="28"/>
        <v>1097.6</v>
      </c>
      <c r="AY94" s="47">
        <f t="shared" si="20"/>
        <v>1909.9</v>
      </c>
      <c r="AZ94" s="421">
        <f t="shared" si="21"/>
        <v>0</v>
      </c>
      <c r="BA94" s="606">
        <f t="shared" si="29"/>
        <v>12225.4</v>
      </c>
      <c r="BB94" s="48">
        <f t="shared" si="22"/>
        <v>0</v>
      </c>
      <c r="BC94" s="49">
        <f t="shared" si="23"/>
        <v>57.5</v>
      </c>
      <c r="BD94" s="378">
        <v>33.95</v>
      </c>
      <c r="BE94" s="60">
        <v>2</v>
      </c>
      <c r="BF94" s="49"/>
      <c r="BG94" s="61"/>
      <c r="BH94" s="63"/>
      <c r="BI94" s="216">
        <v>3150</v>
      </c>
      <c r="BJ94" s="60"/>
      <c r="BK94" s="262"/>
      <c r="BL94" s="235"/>
      <c r="BO94" s="140">
        <f t="shared" si="24"/>
        <v>25.5</v>
      </c>
      <c r="BP94" s="137">
        <f t="shared" si="30"/>
        <v>25.5</v>
      </c>
      <c r="BQ94" s="145">
        <f t="shared" si="19"/>
        <v>0</v>
      </c>
    </row>
    <row r="95" spans="1:69" ht="25.5">
      <c r="A95" s="55">
        <v>126</v>
      </c>
      <c r="B95" s="55">
        <v>3114</v>
      </c>
      <c r="C95" s="56">
        <v>5</v>
      </c>
      <c r="D95" s="66" t="s">
        <v>80</v>
      </c>
      <c r="E95" s="58">
        <v>8551.3</v>
      </c>
      <c r="F95" s="514">
        <v>0</v>
      </c>
      <c r="G95" s="510">
        <v>326.7252</v>
      </c>
      <c r="H95" s="310">
        <v>332</v>
      </c>
      <c r="I95" s="421">
        <v>639.2</v>
      </c>
      <c r="J95" s="421">
        <v>0</v>
      </c>
      <c r="K95" s="351">
        <v>9522.5</v>
      </c>
      <c r="L95" s="358">
        <v>9</v>
      </c>
      <c r="M95" s="389"/>
      <c r="N95" s="81">
        <v>0</v>
      </c>
      <c r="O95" s="378">
        <v>18.13</v>
      </c>
      <c r="P95" s="276">
        <f t="shared" si="25"/>
        <v>-398.1999999999989</v>
      </c>
      <c r="Q95" s="270"/>
      <c r="R95" s="262"/>
      <c r="S95" s="185"/>
      <c r="T95" s="185"/>
      <c r="U95" s="185">
        <v>-177.9</v>
      </c>
      <c r="V95" s="510"/>
      <c r="W95" s="514"/>
      <c r="X95" s="172"/>
      <c r="Y95" s="480"/>
      <c r="Z95" s="157"/>
      <c r="AA95" s="157"/>
      <c r="AB95" s="575"/>
      <c r="AC95" s="153"/>
      <c r="AD95" s="64"/>
      <c r="AE95" s="175"/>
      <c r="AF95" s="369"/>
      <c r="AG95" s="369"/>
      <c r="AH95" s="175"/>
      <c r="AI95" s="155"/>
      <c r="AJ95" s="542"/>
      <c r="AK95" s="553"/>
      <c r="AL95" s="227"/>
      <c r="AM95" s="159"/>
      <c r="AN95" s="182"/>
      <c r="AO95" s="182"/>
      <c r="AP95" s="419"/>
      <c r="AQ95" s="455"/>
      <c r="AR95" s="243"/>
      <c r="AS95" s="243"/>
      <c r="AT95" s="670"/>
      <c r="AU95" s="259">
        <v>8153.1</v>
      </c>
      <c r="AV95" s="421">
        <f t="shared" si="26"/>
        <v>0</v>
      </c>
      <c r="AW95" s="598">
        <f t="shared" si="27"/>
        <v>326.7252</v>
      </c>
      <c r="AX95" s="184">
        <f t="shared" si="28"/>
        <v>154.1</v>
      </c>
      <c r="AY95" s="47">
        <f t="shared" si="20"/>
        <v>639.2</v>
      </c>
      <c r="AZ95" s="421">
        <f t="shared" si="21"/>
        <v>0</v>
      </c>
      <c r="BA95" s="606">
        <f t="shared" si="29"/>
        <v>8946.400000000001</v>
      </c>
      <c r="BB95" s="48">
        <f t="shared" si="22"/>
        <v>0</v>
      </c>
      <c r="BC95" s="49">
        <f t="shared" si="23"/>
        <v>9</v>
      </c>
      <c r="BD95" s="378">
        <v>17.26</v>
      </c>
      <c r="BE95" s="60">
        <v>0</v>
      </c>
      <c r="BF95" s="49"/>
      <c r="BG95" s="61"/>
      <c r="BH95" s="63"/>
      <c r="BI95" s="216"/>
      <c r="BJ95" s="60"/>
      <c r="BK95" s="262"/>
      <c r="BL95" s="235"/>
      <c r="BO95" s="140">
        <f t="shared" si="24"/>
        <v>0</v>
      </c>
      <c r="BP95" s="137">
        <f t="shared" si="30"/>
        <v>0</v>
      </c>
      <c r="BQ95" s="145">
        <f t="shared" si="19"/>
        <v>0</v>
      </c>
    </row>
    <row r="96" spans="1:69" ht="12.75">
      <c r="A96" s="55">
        <v>130</v>
      </c>
      <c r="B96" s="55">
        <v>3114</v>
      </c>
      <c r="C96" s="56">
        <v>5</v>
      </c>
      <c r="D96" s="66" t="s">
        <v>81</v>
      </c>
      <c r="E96" s="58">
        <v>5109.6</v>
      </c>
      <c r="F96" s="514">
        <v>0</v>
      </c>
      <c r="G96" s="510">
        <v>303.6678</v>
      </c>
      <c r="H96" s="310">
        <v>757</v>
      </c>
      <c r="I96" s="421">
        <v>1199.1</v>
      </c>
      <c r="J96" s="421">
        <v>0</v>
      </c>
      <c r="K96" s="351">
        <v>7065.700000000001</v>
      </c>
      <c r="L96" s="358">
        <v>14</v>
      </c>
      <c r="M96" s="389"/>
      <c r="N96" s="81">
        <v>0</v>
      </c>
      <c r="O96" s="378">
        <v>16.060000000000002</v>
      </c>
      <c r="P96" s="276">
        <f t="shared" si="25"/>
        <v>19.5</v>
      </c>
      <c r="Q96" s="270"/>
      <c r="R96" s="262"/>
      <c r="S96" s="185"/>
      <c r="T96" s="185"/>
      <c r="U96" s="185">
        <v>6.2</v>
      </c>
      <c r="V96" s="510"/>
      <c r="W96" s="514"/>
      <c r="X96" s="172"/>
      <c r="Y96" s="480"/>
      <c r="Z96" s="157"/>
      <c r="AA96" s="157"/>
      <c r="AB96" s="575"/>
      <c r="AC96" s="153"/>
      <c r="AD96" s="64"/>
      <c r="AE96" s="175"/>
      <c r="AF96" s="369"/>
      <c r="AG96" s="369"/>
      <c r="AH96" s="175"/>
      <c r="AI96" s="155"/>
      <c r="AJ96" s="542"/>
      <c r="AK96" s="553"/>
      <c r="AL96" s="227"/>
      <c r="AM96" s="159"/>
      <c r="AN96" s="182"/>
      <c r="AO96" s="182"/>
      <c r="AP96" s="419"/>
      <c r="AQ96" s="455"/>
      <c r="AR96" s="243"/>
      <c r="AS96" s="243"/>
      <c r="AT96" s="670"/>
      <c r="AU96" s="259">
        <v>5129.1</v>
      </c>
      <c r="AV96" s="421">
        <f t="shared" si="26"/>
        <v>0</v>
      </c>
      <c r="AW96" s="598">
        <f t="shared" si="27"/>
        <v>303.6678</v>
      </c>
      <c r="AX96" s="184">
        <f t="shared" si="28"/>
        <v>763.2</v>
      </c>
      <c r="AY96" s="47">
        <f t="shared" si="20"/>
        <v>1199.1</v>
      </c>
      <c r="AZ96" s="421">
        <f t="shared" si="21"/>
        <v>0</v>
      </c>
      <c r="BA96" s="606">
        <f t="shared" si="29"/>
        <v>7091.4</v>
      </c>
      <c r="BB96" s="48">
        <f t="shared" si="22"/>
        <v>0</v>
      </c>
      <c r="BC96" s="49">
        <f t="shared" si="23"/>
        <v>14</v>
      </c>
      <c r="BD96" s="378">
        <v>16.11</v>
      </c>
      <c r="BE96" s="60">
        <v>0</v>
      </c>
      <c r="BF96" s="49"/>
      <c r="BG96" s="61"/>
      <c r="BH96" s="63"/>
      <c r="BI96" s="209"/>
      <c r="BJ96" s="60"/>
      <c r="BK96" s="262"/>
      <c r="BL96" s="235"/>
      <c r="BO96" s="140">
        <f t="shared" si="24"/>
        <v>0</v>
      </c>
      <c r="BP96" s="137">
        <f t="shared" si="30"/>
        <v>0</v>
      </c>
      <c r="BQ96" s="145">
        <f t="shared" si="19"/>
        <v>0</v>
      </c>
    </row>
    <row r="97" spans="1:69" ht="25.5">
      <c r="A97" s="55">
        <v>132</v>
      </c>
      <c r="B97" s="55">
        <v>3114</v>
      </c>
      <c r="C97" s="56">
        <v>5</v>
      </c>
      <c r="D97" s="66" t="s">
        <v>101</v>
      </c>
      <c r="E97" s="58">
        <v>8881.7</v>
      </c>
      <c r="F97" s="514">
        <v>0</v>
      </c>
      <c r="G97" s="310">
        <v>0</v>
      </c>
      <c r="H97" s="183">
        <v>905.8</v>
      </c>
      <c r="I97" s="421">
        <v>2320.6</v>
      </c>
      <c r="J97" s="421">
        <v>0</v>
      </c>
      <c r="K97" s="351">
        <v>12108.1</v>
      </c>
      <c r="L97" s="358">
        <v>0</v>
      </c>
      <c r="M97" s="389"/>
      <c r="N97" s="81">
        <v>0</v>
      </c>
      <c r="O97" s="378">
        <v>25.17</v>
      </c>
      <c r="P97" s="276">
        <f t="shared" si="25"/>
        <v>34.899999999999636</v>
      </c>
      <c r="Q97" s="270"/>
      <c r="R97" s="262"/>
      <c r="S97" s="185"/>
      <c r="T97" s="185"/>
      <c r="U97" s="185">
        <v>22.8</v>
      </c>
      <c r="V97" s="495"/>
      <c r="W97" s="512"/>
      <c r="X97" s="172"/>
      <c r="Y97" s="480"/>
      <c r="Z97" s="157"/>
      <c r="AA97" s="157"/>
      <c r="AB97" s="575"/>
      <c r="AC97" s="153"/>
      <c r="AD97" s="64"/>
      <c r="AE97" s="175"/>
      <c r="AF97" s="369"/>
      <c r="AG97" s="369"/>
      <c r="AH97" s="175"/>
      <c r="AI97" s="155"/>
      <c r="AJ97" s="542"/>
      <c r="AK97" s="553"/>
      <c r="AL97" s="227"/>
      <c r="AM97" s="159"/>
      <c r="AN97" s="182"/>
      <c r="AO97" s="182"/>
      <c r="AP97" s="419"/>
      <c r="AQ97" s="455"/>
      <c r="AR97" s="243"/>
      <c r="AS97" s="243"/>
      <c r="AT97" s="670"/>
      <c r="AU97" s="259">
        <v>8916.6</v>
      </c>
      <c r="AV97" s="421">
        <f t="shared" si="26"/>
        <v>0</v>
      </c>
      <c r="AW97" s="421">
        <f t="shared" si="27"/>
        <v>0</v>
      </c>
      <c r="AX97" s="184">
        <f t="shared" si="28"/>
        <v>928.5999999999999</v>
      </c>
      <c r="AY97" s="47">
        <f t="shared" si="20"/>
        <v>2320.6</v>
      </c>
      <c r="AZ97" s="421">
        <f t="shared" si="21"/>
        <v>0</v>
      </c>
      <c r="BA97" s="606">
        <f t="shared" si="29"/>
        <v>12165.800000000001</v>
      </c>
      <c r="BB97" s="48">
        <f t="shared" si="22"/>
        <v>0</v>
      </c>
      <c r="BC97" s="49">
        <f t="shared" si="23"/>
        <v>0</v>
      </c>
      <c r="BD97" s="378">
        <v>25.25</v>
      </c>
      <c r="BE97" s="60">
        <v>1</v>
      </c>
      <c r="BF97" s="49"/>
      <c r="BG97" s="61"/>
      <c r="BH97" s="63"/>
      <c r="BI97" s="209"/>
      <c r="BJ97" s="60"/>
      <c r="BK97" s="262"/>
      <c r="BL97" s="235"/>
      <c r="BO97" s="140">
        <f t="shared" si="24"/>
        <v>0</v>
      </c>
      <c r="BP97" s="137">
        <f t="shared" si="30"/>
        <v>0</v>
      </c>
      <c r="BQ97" s="145">
        <f t="shared" si="19"/>
        <v>0</v>
      </c>
    </row>
    <row r="98" spans="1:69" ht="25.5">
      <c r="A98" s="55">
        <v>131</v>
      </c>
      <c r="B98" s="55">
        <v>3114</v>
      </c>
      <c r="C98" s="56">
        <v>5</v>
      </c>
      <c r="D98" s="66" t="s">
        <v>187</v>
      </c>
      <c r="E98" s="58">
        <v>10392.1</v>
      </c>
      <c r="F98" s="514">
        <v>0</v>
      </c>
      <c r="G98" s="510">
        <v>370.9104</v>
      </c>
      <c r="H98" s="183">
        <v>883.3</v>
      </c>
      <c r="I98" s="421">
        <v>1418.6000000000001</v>
      </c>
      <c r="J98" s="421">
        <v>1500</v>
      </c>
      <c r="K98" s="351">
        <v>12694</v>
      </c>
      <c r="L98" s="358">
        <v>132.5</v>
      </c>
      <c r="M98" s="389"/>
      <c r="N98" s="81">
        <v>0</v>
      </c>
      <c r="O98" s="378">
        <v>31.599999999999998</v>
      </c>
      <c r="P98" s="276">
        <f t="shared" si="25"/>
        <v>40.19999999999891</v>
      </c>
      <c r="Q98" s="270"/>
      <c r="R98" s="262"/>
      <c r="S98" s="185"/>
      <c r="T98" s="185"/>
      <c r="U98" s="185">
        <v>28.8</v>
      </c>
      <c r="V98" s="510"/>
      <c r="W98" s="515"/>
      <c r="X98" s="172"/>
      <c r="Y98" s="480"/>
      <c r="Z98" s="157"/>
      <c r="AA98" s="157"/>
      <c r="AB98" s="575"/>
      <c r="AC98" s="153"/>
      <c r="AD98" s="64"/>
      <c r="AE98" s="175"/>
      <c r="AF98" s="369"/>
      <c r="AG98" s="369"/>
      <c r="AH98" s="175"/>
      <c r="AI98" s="155"/>
      <c r="AJ98" s="542"/>
      <c r="AK98" s="553"/>
      <c r="AL98" s="227"/>
      <c r="AM98" s="159"/>
      <c r="AN98" s="182"/>
      <c r="AO98" s="182"/>
      <c r="AP98" s="419"/>
      <c r="AQ98" s="455"/>
      <c r="AR98" s="243"/>
      <c r="AS98" s="243"/>
      <c r="AT98" s="670"/>
      <c r="AU98" s="259">
        <v>10432.3</v>
      </c>
      <c r="AV98" s="421">
        <f t="shared" si="26"/>
        <v>0</v>
      </c>
      <c r="AW98" s="598">
        <f t="shared" si="27"/>
        <v>370.9104</v>
      </c>
      <c r="AX98" s="184">
        <f t="shared" si="28"/>
        <v>912.0999999999999</v>
      </c>
      <c r="AY98" s="47">
        <f t="shared" si="20"/>
        <v>1418.6000000000001</v>
      </c>
      <c r="AZ98" s="421">
        <f t="shared" si="21"/>
        <v>1500</v>
      </c>
      <c r="BA98" s="606">
        <f t="shared" si="29"/>
        <v>12763</v>
      </c>
      <c r="BB98" s="48">
        <f t="shared" si="22"/>
        <v>0</v>
      </c>
      <c r="BC98" s="49">
        <f t="shared" si="23"/>
        <v>132.5</v>
      </c>
      <c r="BD98" s="378">
        <v>31.7</v>
      </c>
      <c r="BE98" s="60">
        <v>0</v>
      </c>
      <c r="BF98" s="49"/>
      <c r="BG98" s="61"/>
      <c r="BH98" s="63"/>
      <c r="BI98" s="209"/>
      <c r="BJ98" s="60"/>
      <c r="BK98" s="262"/>
      <c r="BL98" s="235"/>
      <c r="BO98" s="140">
        <f t="shared" si="24"/>
        <v>0</v>
      </c>
      <c r="BP98" s="137">
        <f t="shared" si="30"/>
        <v>0</v>
      </c>
      <c r="BQ98" s="145">
        <f t="shared" si="19"/>
        <v>0</v>
      </c>
    </row>
    <row r="99" spans="1:69" ht="25.5">
      <c r="A99" s="55">
        <v>128</v>
      </c>
      <c r="B99" s="55">
        <v>4322</v>
      </c>
      <c r="C99" s="56">
        <v>5</v>
      </c>
      <c r="D99" s="66" t="s">
        <v>82</v>
      </c>
      <c r="E99" s="58">
        <v>8316.7</v>
      </c>
      <c r="F99" s="514">
        <v>0</v>
      </c>
      <c r="G99" s="310">
        <v>0</v>
      </c>
      <c r="H99" s="183">
        <v>1438</v>
      </c>
      <c r="I99" s="421">
        <v>2809</v>
      </c>
      <c r="J99" s="421">
        <v>0</v>
      </c>
      <c r="K99" s="351">
        <v>12563.7</v>
      </c>
      <c r="L99" s="358">
        <v>117</v>
      </c>
      <c r="M99" s="389"/>
      <c r="N99" s="81">
        <v>0</v>
      </c>
      <c r="O99" s="378">
        <v>33.8</v>
      </c>
      <c r="P99" s="276">
        <f t="shared" si="25"/>
        <v>29.5</v>
      </c>
      <c r="Q99" s="270"/>
      <c r="R99" s="262"/>
      <c r="S99" s="185"/>
      <c r="T99" s="185"/>
      <c r="U99" s="185">
        <v>21.3</v>
      </c>
      <c r="V99" s="183"/>
      <c r="W99" s="480"/>
      <c r="X99" s="172"/>
      <c r="Y99" s="480"/>
      <c r="Z99" s="157"/>
      <c r="AA99" s="157"/>
      <c r="AB99" s="575"/>
      <c r="AC99" s="153"/>
      <c r="AD99" s="668"/>
      <c r="AE99" s="175"/>
      <c r="AF99" s="369"/>
      <c r="AG99" s="369"/>
      <c r="AH99" s="175"/>
      <c r="AI99" s="155"/>
      <c r="AJ99" s="542"/>
      <c r="AK99" s="553"/>
      <c r="AL99" s="227"/>
      <c r="AM99" s="159"/>
      <c r="AN99" s="182"/>
      <c r="AO99" s="182"/>
      <c r="AP99" s="419"/>
      <c r="AQ99" s="455"/>
      <c r="AR99" s="243"/>
      <c r="AS99" s="243"/>
      <c r="AT99" s="670"/>
      <c r="AU99" s="259">
        <v>8346.2</v>
      </c>
      <c r="AV99" s="421">
        <f t="shared" si="26"/>
        <v>0</v>
      </c>
      <c r="AW99" s="421">
        <f t="shared" si="27"/>
        <v>0</v>
      </c>
      <c r="AX99" s="184">
        <f t="shared" si="28"/>
        <v>1459.3</v>
      </c>
      <c r="AY99" s="47">
        <f t="shared" si="20"/>
        <v>2809</v>
      </c>
      <c r="AZ99" s="421">
        <f t="shared" si="21"/>
        <v>0</v>
      </c>
      <c r="BA99" s="606">
        <f t="shared" si="29"/>
        <v>12614.5</v>
      </c>
      <c r="BB99" s="48">
        <f t="shared" si="22"/>
        <v>0</v>
      </c>
      <c r="BC99" s="49">
        <f t="shared" si="23"/>
        <v>117</v>
      </c>
      <c r="BD99" s="378">
        <v>33.9</v>
      </c>
      <c r="BE99" s="60">
        <v>0</v>
      </c>
      <c r="BF99" s="49"/>
      <c r="BG99" s="61"/>
      <c r="BH99" s="63"/>
      <c r="BI99" s="209"/>
      <c r="BJ99" s="60"/>
      <c r="BK99" s="262"/>
      <c r="BL99" s="235"/>
      <c r="BO99" s="140">
        <f t="shared" si="24"/>
        <v>0</v>
      </c>
      <c r="BP99" s="137">
        <f t="shared" si="30"/>
        <v>0</v>
      </c>
      <c r="BQ99" s="145">
        <f t="shared" si="19"/>
        <v>0</v>
      </c>
    </row>
    <row r="100" spans="1:69" ht="13.5" thickBot="1">
      <c r="A100" s="118">
        <v>127</v>
      </c>
      <c r="B100" s="118">
        <v>4322</v>
      </c>
      <c r="C100" s="119">
        <v>5</v>
      </c>
      <c r="D100" s="89" t="s">
        <v>83</v>
      </c>
      <c r="E100" s="58">
        <v>5364.3</v>
      </c>
      <c r="F100" s="517">
        <v>0</v>
      </c>
      <c r="G100" s="427">
        <v>0</v>
      </c>
      <c r="H100" s="427">
        <v>342</v>
      </c>
      <c r="I100" s="421">
        <v>2183.6</v>
      </c>
      <c r="J100" s="421">
        <v>4650</v>
      </c>
      <c r="K100" s="351">
        <v>7889.9</v>
      </c>
      <c r="L100" s="358">
        <v>54.6</v>
      </c>
      <c r="M100" s="389"/>
      <c r="N100" s="49">
        <v>0</v>
      </c>
      <c r="O100" s="378">
        <v>18.4</v>
      </c>
      <c r="P100" s="276">
        <f t="shared" si="25"/>
        <v>35.30000000000018</v>
      </c>
      <c r="Q100" s="270"/>
      <c r="R100" s="518"/>
      <c r="S100" s="617"/>
      <c r="T100" s="617"/>
      <c r="U100" s="617">
        <v>12.2</v>
      </c>
      <c r="V100" s="427"/>
      <c r="W100" s="517"/>
      <c r="X100" s="172"/>
      <c r="Y100" s="480"/>
      <c r="Z100" s="157"/>
      <c r="AA100" s="157"/>
      <c r="AB100" s="632"/>
      <c r="AC100" s="153"/>
      <c r="AD100" s="64"/>
      <c r="AE100" s="175"/>
      <c r="AF100" s="369"/>
      <c r="AG100" s="369"/>
      <c r="AH100" s="175"/>
      <c r="AI100" s="155"/>
      <c r="AJ100" s="542"/>
      <c r="AK100" s="553"/>
      <c r="AL100" s="227"/>
      <c r="AM100" s="159"/>
      <c r="AN100" s="182"/>
      <c r="AO100" s="182"/>
      <c r="AP100" s="419"/>
      <c r="AQ100" s="459"/>
      <c r="AR100" s="245"/>
      <c r="AS100" s="245"/>
      <c r="AT100" s="672"/>
      <c r="AU100" s="259">
        <v>5399.6</v>
      </c>
      <c r="AV100" s="421">
        <f t="shared" si="26"/>
        <v>0</v>
      </c>
      <c r="AW100" s="421">
        <f t="shared" si="27"/>
        <v>0</v>
      </c>
      <c r="AX100" s="184">
        <f t="shared" si="28"/>
        <v>354.2</v>
      </c>
      <c r="AY100" s="47">
        <f t="shared" si="20"/>
        <v>2183.6</v>
      </c>
      <c r="AZ100" s="421">
        <f t="shared" si="21"/>
        <v>4650</v>
      </c>
      <c r="BA100" s="610">
        <f t="shared" si="29"/>
        <v>7937.4</v>
      </c>
      <c r="BB100" s="48">
        <f t="shared" si="22"/>
        <v>0</v>
      </c>
      <c r="BC100" s="49">
        <f t="shared" si="23"/>
        <v>54.6</v>
      </c>
      <c r="BD100" s="378">
        <v>18.52</v>
      </c>
      <c r="BE100" s="60">
        <v>0</v>
      </c>
      <c r="BF100" s="49"/>
      <c r="BG100" s="359"/>
      <c r="BH100" s="63"/>
      <c r="BI100" s="209"/>
      <c r="BJ100" s="60"/>
      <c r="BK100" s="264"/>
      <c r="BL100" s="235"/>
      <c r="BO100" s="147">
        <f t="shared" si="24"/>
        <v>0</v>
      </c>
      <c r="BP100" s="148">
        <f t="shared" si="30"/>
        <v>0</v>
      </c>
      <c r="BQ100" s="149">
        <f t="shared" si="19"/>
        <v>0</v>
      </c>
    </row>
    <row r="101" spans="1:69" ht="13.5" thickBot="1">
      <c r="A101" s="1"/>
      <c r="C101" s="2" t="s">
        <v>84</v>
      </c>
      <c r="D101" s="242" t="s">
        <v>117</v>
      </c>
      <c r="E101" s="90">
        <f aca="true" t="shared" si="31" ref="E101:AU101">SUM(E5:E100)</f>
        <v>1544472.6623400007</v>
      </c>
      <c r="F101" s="526">
        <f t="shared" si="31"/>
        <v>8707.6679</v>
      </c>
      <c r="G101" s="526">
        <f>SUM(G5:G100)</f>
        <v>6176.469599999999</v>
      </c>
      <c r="H101" s="574">
        <f t="shared" si="31"/>
        <v>60298.469999999994</v>
      </c>
      <c r="I101" s="250">
        <f t="shared" si="31"/>
        <v>338294.39999999985</v>
      </c>
      <c r="J101" s="479">
        <f t="shared" si="31"/>
        <v>33515.3</v>
      </c>
      <c r="K101" s="572">
        <f t="shared" si="31"/>
        <v>1943014.53234</v>
      </c>
      <c r="L101" s="365">
        <f t="shared" si="31"/>
        <v>27475.300000000003</v>
      </c>
      <c r="M101" s="534">
        <f t="shared" si="31"/>
        <v>81.696</v>
      </c>
      <c r="N101" s="362">
        <f t="shared" si="31"/>
        <v>27864.299999999996</v>
      </c>
      <c r="O101" s="380">
        <f t="shared" si="31"/>
        <v>4203.080000000001</v>
      </c>
      <c r="P101" s="634">
        <f t="shared" si="31"/>
        <v>7091.337659999989</v>
      </c>
      <c r="Q101" s="491">
        <f t="shared" si="31"/>
        <v>0</v>
      </c>
      <c r="R101" s="642">
        <f>SUM(R5:R100)</f>
        <v>0</v>
      </c>
      <c r="S101" s="583">
        <f>SUM(S5:S100)</f>
        <v>0</v>
      </c>
      <c r="T101" s="642">
        <f>SUM(T5:T100)</f>
        <v>1027.3919999999998</v>
      </c>
      <c r="U101" s="667">
        <f t="shared" si="31"/>
        <v>2625.650889999999</v>
      </c>
      <c r="V101" s="646">
        <f t="shared" si="31"/>
        <v>633.9288</v>
      </c>
      <c r="W101" s="646">
        <f>SUM(W5:W100)</f>
        <v>0</v>
      </c>
      <c r="X101" s="569">
        <f t="shared" si="31"/>
        <v>0</v>
      </c>
      <c r="Y101" s="428">
        <f>SUM(Y5:Y100)</f>
        <v>0</v>
      </c>
      <c r="Z101" s="266">
        <f t="shared" si="31"/>
        <v>0</v>
      </c>
      <c r="AA101" s="90">
        <f t="shared" si="31"/>
        <v>0</v>
      </c>
      <c r="AB101" s="90">
        <f>SUM(AB5:AB100)</f>
        <v>0</v>
      </c>
      <c r="AC101" s="94">
        <f t="shared" si="31"/>
        <v>0</v>
      </c>
      <c r="AD101" s="92">
        <f t="shared" si="31"/>
        <v>1569.5</v>
      </c>
      <c r="AE101" s="203">
        <f t="shared" si="31"/>
        <v>244</v>
      </c>
      <c r="AF101" s="375">
        <f>SUM(AF5:AF100)</f>
        <v>0</v>
      </c>
      <c r="AG101" s="375">
        <f>SUM(AG5:AG100)</f>
        <v>0</v>
      </c>
      <c r="AH101" s="375">
        <f>SUM(AH5:AH100)</f>
        <v>602.4</v>
      </c>
      <c r="AI101" s="377">
        <f t="shared" si="31"/>
        <v>161.2</v>
      </c>
      <c r="AJ101" s="563">
        <f>SUM(AJ5:AJ100)</f>
        <v>0</v>
      </c>
      <c r="AK101" s="92">
        <f>SUM(AK5:AK100)</f>
        <v>0</v>
      </c>
      <c r="AL101" s="539">
        <f t="shared" si="31"/>
        <v>0</v>
      </c>
      <c r="AM101" s="91">
        <f t="shared" si="31"/>
        <v>0</v>
      </c>
      <c r="AN101" s="439">
        <f t="shared" si="31"/>
        <v>0</v>
      </c>
      <c r="AO101" s="440">
        <f t="shared" si="31"/>
        <v>0</v>
      </c>
      <c r="AP101" s="468">
        <f t="shared" si="31"/>
        <v>763.6</v>
      </c>
      <c r="AQ101" s="469">
        <f t="shared" si="31"/>
        <v>300</v>
      </c>
      <c r="AR101" s="95">
        <f>SUM(AR5:AR100)</f>
        <v>0</v>
      </c>
      <c r="AS101" s="93">
        <f t="shared" si="31"/>
        <v>0</v>
      </c>
      <c r="AT101" s="93">
        <f>SUM(AT5:AT100)</f>
        <v>268</v>
      </c>
      <c r="AU101" s="430">
        <f t="shared" si="31"/>
        <v>1551564.0000000007</v>
      </c>
      <c r="AV101" s="599">
        <f>SUM(AV5:AV100)</f>
        <v>8707.6679</v>
      </c>
      <c r="AW101" s="599">
        <f>SUM(AW5:AW100)</f>
        <v>6810.398399999999</v>
      </c>
      <c r="AX101" s="574">
        <f aca="true" t="shared" si="32" ref="AX101:BL101">SUM(AX5:AX100)</f>
        <v>63951.51288999998</v>
      </c>
      <c r="AY101" s="90">
        <f t="shared" si="32"/>
        <v>340871.49999999977</v>
      </c>
      <c r="AZ101" s="315">
        <f t="shared" si="32"/>
        <v>33515.3</v>
      </c>
      <c r="BA101" s="660">
        <f>AU101+AX101+AY101</f>
        <v>1956387.0128900004</v>
      </c>
      <c r="BB101" s="365">
        <f t="shared" si="32"/>
        <v>27864.299999999996</v>
      </c>
      <c r="BC101" s="362">
        <f t="shared" si="32"/>
        <v>28538.899999999998</v>
      </c>
      <c r="BD101" s="254">
        <f t="shared" si="32"/>
        <v>4215.379999999998</v>
      </c>
      <c r="BE101" s="95">
        <f t="shared" si="32"/>
        <v>337</v>
      </c>
      <c r="BF101" s="208">
        <f t="shared" si="32"/>
        <v>0</v>
      </c>
      <c r="BG101" s="682">
        <f t="shared" si="32"/>
        <v>80</v>
      </c>
      <c r="BH101" s="208">
        <f t="shared" si="32"/>
        <v>80</v>
      </c>
      <c r="BI101" s="316">
        <f t="shared" si="32"/>
        <v>88072.7</v>
      </c>
      <c r="BJ101" s="95">
        <f t="shared" si="32"/>
        <v>0</v>
      </c>
      <c r="BK101" s="535">
        <f>SUM(BK5:BK100)</f>
        <v>81.696</v>
      </c>
      <c r="BL101" s="241">
        <f t="shared" si="32"/>
        <v>0</v>
      </c>
      <c r="BO101" s="95">
        <f>SUM(BO5:BO100)</f>
        <v>2577.1</v>
      </c>
      <c r="BP101" s="93">
        <f>SUM(BP5:BP100)</f>
        <v>1063.6</v>
      </c>
      <c r="BQ101" s="208">
        <f>SUM(BQ5:BQ100)</f>
        <v>0</v>
      </c>
    </row>
    <row r="102" spans="1:69" s="87" customFormat="1" ht="6.75" customHeight="1" thickBot="1">
      <c r="A102" s="1"/>
      <c r="B102" s="1"/>
      <c r="C102" s="1"/>
      <c r="D102" s="110"/>
      <c r="E102" s="4"/>
      <c r="F102" s="4"/>
      <c r="G102" s="5"/>
      <c r="H102" s="317"/>
      <c r="I102" s="4"/>
      <c r="J102" s="4"/>
      <c r="K102" s="573"/>
      <c r="L102" s="4"/>
      <c r="M102" s="317"/>
      <c r="N102" s="4"/>
      <c r="O102" s="269"/>
      <c r="P102" s="97"/>
      <c r="Q102" s="8"/>
      <c r="R102" s="519"/>
      <c r="S102" s="618"/>
      <c r="T102" s="618"/>
      <c r="U102" s="618"/>
      <c r="V102" s="311"/>
      <c r="W102" s="523"/>
      <c r="X102" s="317"/>
      <c r="Y102" s="4"/>
      <c r="Z102" s="4"/>
      <c r="AA102" s="4"/>
      <c r="AB102" s="4"/>
      <c r="AC102" s="7"/>
      <c r="AD102" s="9"/>
      <c r="AE102" s="9"/>
      <c r="AF102" s="4"/>
      <c r="AG102" s="4"/>
      <c r="AH102" s="4"/>
      <c r="AI102" s="4"/>
      <c r="AJ102" s="4"/>
      <c r="AK102" s="4"/>
      <c r="AL102" s="4"/>
      <c r="AM102" s="4"/>
      <c r="AN102" s="431"/>
      <c r="AO102" s="431"/>
      <c r="AP102" s="446"/>
      <c r="AQ102" s="446"/>
      <c r="AR102" s="4"/>
      <c r="AS102" s="385"/>
      <c r="AT102" s="4"/>
      <c r="AU102" s="385"/>
      <c r="AV102" s="255"/>
      <c r="AW102" s="255"/>
      <c r="AX102" s="4"/>
      <c r="AY102" s="4"/>
      <c r="AZ102" s="4"/>
      <c r="BA102" s="612"/>
      <c r="BB102" s="4"/>
      <c r="BC102" s="4"/>
      <c r="BD102" s="4"/>
      <c r="BE102" s="4"/>
      <c r="BF102" s="222"/>
      <c r="BG102" s="42"/>
      <c r="BI102" s="223"/>
      <c r="BK102" s="317"/>
      <c r="BL102" s="4"/>
      <c r="BO102" s="139"/>
      <c r="BP102" s="139"/>
      <c r="BQ102" s="139"/>
    </row>
    <row r="103" spans="1:69" ht="12.75">
      <c r="A103" s="1"/>
      <c r="C103" s="98">
        <v>1</v>
      </c>
      <c r="D103" s="99" t="s">
        <v>85</v>
      </c>
      <c r="E103" s="522">
        <f aca="true" t="shared" si="33" ref="E103:BL103">SUM(E5:E32)</f>
        <v>560123.6000000002</v>
      </c>
      <c r="F103" s="530">
        <f>SUM(F5:F32)</f>
        <v>2887.83511</v>
      </c>
      <c r="G103" s="522">
        <f>SUM(G5:G32)</f>
        <v>2238.1247999999996</v>
      </c>
      <c r="H103" s="528">
        <f t="shared" si="33"/>
        <v>21052.959</v>
      </c>
      <c r="I103" s="51">
        <f t="shared" si="33"/>
        <v>112432.79999999997</v>
      </c>
      <c r="J103" s="51">
        <f t="shared" si="33"/>
        <v>13061.5</v>
      </c>
      <c r="K103" s="528">
        <f t="shared" si="33"/>
        <v>693583.3589999999</v>
      </c>
      <c r="L103" s="51">
        <f t="shared" si="33"/>
        <v>10325.6</v>
      </c>
      <c r="M103" s="528">
        <f>SUM(M5:M32)</f>
        <v>81.696</v>
      </c>
      <c r="N103" s="51">
        <f t="shared" si="33"/>
        <v>16699.999999999996</v>
      </c>
      <c r="O103" s="525">
        <f t="shared" si="33"/>
        <v>1495.02</v>
      </c>
      <c r="P103" s="635">
        <f>SUM(P5:P32)</f>
        <v>2516.8999999999924</v>
      </c>
      <c r="Q103" s="492">
        <f t="shared" si="33"/>
        <v>0</v>
      </c>
      <c r="R103" s="643">
        <f>SUM(R5:R32)</f>
        <v>0</v>
      </c>
      <c r="S103" s="584">
        <f>SUM(S5:S32)</f>
        <v>0</v>
      </c>
      <c r="T103" s="643">
        <f>SUM(T5:T32)</f>
        <v>464.37800000000004</v>
      </c>
      <c r="U103" s="528">
        <f>SUM(U5:U32)</f>
        <v>756.0999999999999</v>
      </c>
      <c r="V103" s="522">
        <f t="shared" si="33"/>
        <v>0</v>
      </c>
      <c r="W103" s="522">
        <f>SUM(W5:W32)</f>
        <v>0</v>
      </c>
      <c r="X103" s="528">
        <f t="shared" si="33"/>
        <v>0</v>
      </c>
      <c r="Y103" s="51">
        <f>SUM(Y5:Y32)</f>
        <v>0</v>
      </c>
      <c r="Z103" s="51">
        <f>SUM(Z5:Z32)</f>
        <v>0</v>
      </c>
      <c r="AA103" s="51">
        <f t="shared" si="33"/>
        <v>0</v>
      </c>
      <c r="AB103" s="51">
        <f>SUM(AB5:AB32)</f>
        <v>0</v>
      </c>
      <c r="AC103" s="73">
        <f>SUM(AC5:AC32)</f>
        <v>0</v>
      </c>
      <c r="AD103" s="51">
        <f t="shared" si="33"/>
        <v>315</v>
      </c>
      <c r="AE103" s="51">
        <f aca="true" t="shared" si="34" ref="AE103:AK103">SUM(AE5:AE32)</f>
        <v>244</v>
      </c>
      <c r="AF103" s="51">
        <f t="shared" si="34"/>
        <v>0</v>
      </c>
      <c r="AG103" s="51">
        <f>SUM(AG5:AG32)</f>
        <v>0</v>
      </c>
      <c r="AH103" s="51">
        <f t="shared" si="34"/>
        <v>156.7</v>
      </c>
      <c r="AI103" s="51">
        <f t="shared" si="34"/>
        <v>0</v>
      </c>
      <c r="AJ103" s="51">
        <f t="shared" si="34"/>
        <v>0</v>
      </c>
      <c r="AK103" s="52">
        <f t="shared" si="34"/>
        <v>0</v>
      </c>
      <c r="AL103" s="51">
        <f t="shared" si="33"/>
        <v>0</v>
      </c>
      <c r="AM103" s="51">
        <f t="shared" si="33"/>
        <v>0</v>
      </c>
      <c r="AN103" s="441">
        <f t="shared" si="33"/>
        <v>0</v>
      </c>
      <c r="AO103" s="441">
        <f t="shared" si="33"/>
        <v>0</v>
      </c>
      <c r="AP103" s="448">
        <f t="shared" si="33"/>
        <v>156.7</v>
      </c>
      <c r="AQ103" s="448">
        <f t="shared" si="33"/>
        <v>100</v>
      </c>
      <c r="AR103" s="51">
        <f>SUM(AR5:AR32)</f>
        <v>0</v>
      </c>
      <c r="AS103" s="72">
        <f t="shared" si="33"/>
        <v>0</v>
      </c>
      <c r="AT103" s="72">
        <f>SUM(AT5:AT32)</f>
        <v>0</v>
      </c>
      <c r="AU103" s="657">
        <f t="shared" si="33"/>
        <v>562640.5000000001</v>
      </c>
      <c r="AV103" s="589">
        <f>SUM(AV5:AV32)</f>
        <v>2887.83511</v>
      </c>
      <c r="AW103" s="589">
        <f>SUM(AW5:AW32)</f>
        <v>2238.1247999999996</v>
      </c>
      <c r="AX103" s="528">
        <f t="shared" si="33"/>
        <v>22273.436999999998</v>
      </c>
      <c r="AY103" s="51">
        <f t="shared" si="33"/>
        <v>113148.49999999997</v>
      </c>
      <c r="AZ103" s="51">
        <f t="shared" si="33"/>
        <v>13061.5</v>
      </c>
      <c r="BA103" s="611">
        <f t="shared" si="33"/>
        <v>698062.437</v>
      </c>
      <c r="BB103" s="51">
        <f t="shared" si="33"/>
        <v>16699.999999999996</v>
      </c>
      <c r="BC103" s="51">
        <f t="shared" si="33"/>
        <v>10582.300000000001</v>
      </c>
      <c r="BD103" s="588">
        <f t="shared" si="33"/>
        <v>1498.6299999999999</v>
      </c>
      <c r="BE103" s="51">
        <f t="shared" si="33"/>
        <v>157</v>
      </c>
      <c r="BF103" s="51">
        <f t="shared" si="33"/>
        <v>0</v>
      </c>
      <c r="BG103" s="51">
        <f t="shared" si="33"/>
        <v>30</v>
      </c>
      <c r="BH103" s="51">
        <f t="shared" si="33"/>
        <v>30</v>
      </c>
      <c r="BI103" s="51">
        <f t="shared" si="33"/>
        <v>11548.400000000001</v>
      </c>
      <c r="BJ103" s="51">
        <f t="shared" si="33"/>
        <v>0</v>
      </c>
      <c r="BK103" s="528">
        <f>SUM(BK5:BK32)</f>
        <v>81.696</v>
      </c>
      <c r="BL103" s="51">
        <f t="shared" si="33"/>
        <v>0</v>
      </c>
      <c r="BO103" s="51">
        <f>SUM(BO5:BO32)</f>
        <v>715.7</v>
      </c>
      <c r="BP103" s="51">
        <f>SUM(BP5:BP32)</f>
        <v>256.7</v>
      </c>
      <c r="BQ103" s="51">
        <f>SUM(BQ5:BQ32)</f>
        <v>0</v>
      </c>
    </row>
    <row r="104" spans="1:69" ht="12.75">
      <c r="A104" s="1"/>
      <c r="C104" s="100">
        <v>2</v>
      </c>
      <c r="D104" s="101" t="s">
        <v>86</v>
      </c>
      <c r="E104" s="529">
        <f>SUM(E33:E48)</f>
        <v>226891.81291999997</v>
      </c>
      <c r="F104" s="499">
        <f>SUM(F33:F48)</f>
        <v>5819.83279</v>
      </c>
      <c r="G104" s="529">
        <f>SUM(G33:G48)</f>
        <v>683.6394</v>
      </c>
      <c r="H104" s="570">
        <f aca="true" t="shared" si="35" ref="H104:Z104">SUM(H33:H48)</f>
        <v>5851.295000000001</v>
      </c>
      <c r="I104" s="62">
        <f t="shared" si="35"/>
        <v>48263.8</v>
      </c>
      <c r="J104" s="62">
        <f t="shared" si="35"/>
        <v>2195</v>
      </c>
      <c r="K104" s="570">
        <f t="shared" si="35"/>
        <v>280991.90792</v>
      </c>
      <c r="L104" s="62">
        <f t="shared" si="35"/>
        <v>3625.2</v>
      </c>
      <c r="M104" s="62">
        <f>SUM(M33:M48)</f>
        <v>0</v>
      </c>
      <c r="N104" s="62">
        <f t="shared" si="35"/>
        <v>761.2</v>
      </c>
      <c r="O104" s="413">
        <f t="shared" si="35"/>
        <v>595.29</v>
      </c>
      <c r="P104" s="636">
        <f t="shared" si="35"/>
        <v>1602.17666</v>
      </c>
      <c r="Q104" s="493">
        <f t="shared" si="35"/>
        <v>0</v>
      </c>
      <c r="R104" s="596">
        <f>SUM(R33:R48)</f>
        <v>0</v>
      </c>
      <c r="S104" s="585">
        <f>SUM(S33:S48)</f>
        <v>0</v>
      </c>
      <c r="T104" s="596">
        <f>SUM(T33:T48)</f>
        <v>173.713</v>
      </c>
      <c r="U104" s="496">
        <f>SUM(U33:U48)</f>
        <v>635.36389</v>
      </c>
      <c r="V104" s="496">
        <f t="shared" si="35"/>
        <v>0</v>
      </c>
      <c r="W104" s="496">
        <f>SUM(W33:W48)</f>
        <v>0</v>
      </c>
      <c r="X104" s="570">
        <f t="shared" si="35"/>
        <v>0</v>
      </c>
      <c r="Y104" s="62">
        <f>SUM(Y33:Y48)</f>
        <v>0</v>
      </c>
      <c r="Z104" s="62">
        <f t="shared" si="35"/>
        <v>0</v>
      </c>
      <c r="AA104" s="62">
        <f aca="true" t="shared" si="36" ref="AA104:AS104">SUM(AA33:AA48)</f>
        <v>0</v>
      </c>
      <c r="AB104" s="62">
        <f t="shared" si="36"/>
        <v>0</v>
      </c>
      <c r="AC104" s="59">
        <f t="shared" si="36"/>
        <v>0</v>
      </c>
      <c r="AD104" s="62">
        <f t="shared" si="36"/>
        <v>148.1</v>
      </c>
      <c r="AE104" s="62">
        <f>SUM(AE33:AE48)</f>
        <v>0</v>
      </c>
      <c r="AF104" s="62">
        <f t="shared" si="36"/>
        <v>0</v>
      </c>
      <c r="AG104" s="62">
        <f>SUM(AG33:AG48)</f>
        <v>0</v>
      </c>
      <c r="AH104" s="62">
        <f>SUM(AH33:AH48)</f>
        <v>34.6</v>
      </c>
      <c r="AI104" s="62">
        <f t="shared" si="36"/>
        <v>0</v>
      </c>
      <c r="AJ104" s="62">
        <f>SUM(AJ33:AJ48)</f>
        <v>0</v>
      </c>
      <c r="AK104" s="63">
        <f t="shared" si="36"/>
        <v>0</v>
      </c>
      <c r="AL104" s="62">
        <f t="shared" si="36"/>
        <v>0</v>
      </c>
      <c r="AM104" s="62">
        <f t="shared" si="36"/>
        <v>0</v>
      </c>
      <c r="AN104" s="442">
        <f t="shared" si="36"/>
        <v>0</v>
      </c>
      <c r="AO104" s="442">
        <f t="shared" si="36"/>
        <v>0</v>
      </c>
      <c r="AP104" s="449">
        <f t="shared" si="36"/>
        <v>34.6</v>
      </c>
      <c r="AQ104" s="449">
        <f t="shared" si="36"/>
        <v>0</v>
      </c>
      <c r="AR104" s="62">
        <f t="shared" si="36"/>
        <v>0</v>
      </c>
      <c r="AS104" s="65">
        <f t="shared" si="36"/>
        <v>0</v>
      </c>
      <c r="AT104" s="65">
        <f>SUM(AT33:AT48)</f>
        <v>0</v>
      </c>
      <c r="AU104" s="676">
        <f aca="true" t="shared" si="37" ref="AU104:BL104">SUM(AU33:AU48)</f>
        <v>228493.98958000005</v>
      </c>
      <c r="AV104" s="590">
        <f>SUM(AV33:AV48)</f>
        <v>5819.83279</v>
      </c>
      <c r="AW104" s="590">
        <f>SUM(AW33:AW48)</f>
        <v>683.6394</v>
      </c>
      <c r="AX104" s="570">
        <f t="shared" si="37"/>
        <v>6660.37189</v>
      </c>
      <c r="AY104" s="62">
        <f t="shared" si="37"/>
        <v>48446.5</v>
      </c>
      <c r="AZ104" s="62">
        <f t="shared" si="37"/>
        <v>2195</v>
      </c>
      <c r="BA104" s="613">
        <f t="shared" si="37"/>
        <v>283600.86147</v>
      </c>
      <c r="BB104" s="62">
        <f t="shared" si="37"/>
        <v>761.2</v>
      </c>
      <c r="BC104" s="62">
        <f t="shared" si="37"/>
        <v>3659.8000000000006</v>
      </c>
      <c r="BD104" s="487">
        <f t="shared" si="37"/>
        <v>598.73</v>
      </c>
      <c r="BE104" s="62">
        <f t="shared" si="37"/>
        <v>22</v>
      </c>
      <c r="BF104" s="62">
        <f t="shared" si="37"/>
        <v>0</v>
      </c>
      <c r="BG104" s="62">
        <f t="shared" si="37"/>
        <v>0</v>
      </c>
      <c r="BH104" s="62">
        <f t="shared" si="37"/>
        <v>0</v>
      </c>
      <c r="BI104" s="62">
        <f t="shared" si="37"/>
        <v>9591</v>
      </c>
      <c r="BJ104" s="62">
        <f t="shared" si="37"/>
        <v>0</v>
      </c>
      <c r="BK104" s="62">
        <f t="shared" si="37"/>
        <v>0</v>
      </c>
      <c r="BL104" s="62">
        <f t="shared" si="37"/>
        <v>0</v>
      </c>
      <c r="BM104" s="68"/>
      <c r="BO104" s="62">
        <f>SUM(BO33:BO48)</f>
        <v>182.7</v>
      </c>
      <c r="BP104" s="62">
        <f>SUM(BP33:BP48)</f>
        <v>34.6</v>
      </c>
      <c r="BQ104" s="62">
        <f>SUM(BQ33:BQ48)</f>
        <v>0</v>
      </c>
    </row>
    <row r="105" spans="1:69" s="106" customFormat="1" ht="12.75">
      <c r="A105" s="102"/>
      <c r="B105" s="102"/>
      <c r="C105" s="103">
        <v>3</v>
      </c>
      <c r="D105" s="104" t="s">
        <v>87</v>
      </c>
      <c r="E105" s="531">
        <f aca="true" t="shared" si="38" ref="E105:AP105">SUM(E49:E67)</f>
        <v>287434.64942000003</v>
      </c>
      <c r="F105" s="105">
        <f t="shared" si="38"/>
        <v>0</v>
      </c>
      <c r="G105" s="531">
        <f>SUM(G49:G67)</f>
        <v>902.1102</v>
      </c>
      <c r="H105" s="568">
        <f t="shared" si="38"/>
        <v>11544.448</v>
      </c>
      <c r="I105" s="105">
        <f t="shared" si="38"/>
        <v>63114.1</v>
      </c>
      <c r="J105" s="105">
        <f t="shared" si="38"/>
        <v>6848.8</v>
      </c>
      <c r="K105" s="568">
        <f t="shared" si="38"/>
        <v>362083.19742000004</v>
      </c>
      <c r="L105" s="105">
        <f t="shared" si="38"/>
        <v>4639.5</v>
      </c>
      <c r="M105" s="105">
        <f t="shared" si="38"/>
        <v>0</v>
      </c>
      <c r="N105" s="105">
        <f t="shared" si="38"/>
        <v>139</v>
      </c>
      <c r="O105" s="414">
        <f t="shared" si="38"/>
        <v>803.4600000000002</v>
      </c>
      <c r="P105" s="637">
        <f t="shared" si="38"/>
        <v>1177.9610000000011</v>
      </c>
      <c r="Q105" s="480">
        <f t="shared" si="38"/>
        <v>0</v>
      </c>
      <c r="R105" s="172">
        <f>SUM(R49:R67)</f>
        <v>0</v>
      </c>
      <c r="S105" s="176">
        <f>SUM(S49:S67)</f>
        <v>0</v>
      </c>
      <c r="T105" s="172">
        <f>SUM(T49:T67)</f>
        <v>104.684</v>
      </c>
      <c r="U105" s="568">
        <f>SUM(U49:U67)</f>
        <v>531.3870000000001</v>
      </c>
      <c r="V105" s="496">
        <f t="shared" si="38"/>
        <v>0</v>
      </c>
      <c r="W105" s="496">
        <f>SUM(W49:W67)</f>
        <v>0</v>
      </c>
      <c r="X105" s="568">
        <f t="shared" si="38"/>
        <v>0</v>
      </c>
      <c r="Y105" s="105">
        <f>SUM(Y49:Y67)</f>
        <v>0</v>
      </c>
      <c r="Z105" s="105">
        <f t="shared" si="38"/>
        <v>0</v>
      </c>
      <c r="AA105" s="105">
        <f t="shared" si="38"/>
        <v>0</v>
      </c>
      <c r="AB105" s="105">
        <f t="shared" si="38"/>
        <v>0</v>
      </c>
      <c r="AC105" s="252">
        <f t="shared" si="38"/>
        <v>0</v>
      </c>
      <c r="AD105" s="105">
        <f t="shared" si="38"/>
        <v>1000</v>
      </c>
      <c r="AE105" s="105">
        <f>SUM(AE49:AE67)</f>
        <v>0</v>
      </c>
      <c r="AF105" s="105">
        <f t="shared" si="38"/>
        <v>0</v>
      </c>
      <c r="AG105" s="105">
        <f>SUM(AG49:AG67)</f>
        <v>0</v>
      </c>
      <c r="AH105" s="105">
        <f t="shared" si="38"/>
        <v>261.6</v>
      </c>
      <c r="AI105" s="105">
        <f t="shared" si="38"/>
        <v>0</v>
      </c>
      <c r="AJ105" s="105">
        <f>SUM(AJ49:AJ67)</f>
        <v>0</v>
      </c>
      <c r="AK105" s="187">
        <f t="shared" si="38"/>
        <v>0</v>
      </c>
      <c r="AL105" s="105">
        <f t="shared" si="38"/>
        <v>0</v>
      </c>
      <c r="AM105" s="105">
        <f t="shared" si="38"/>
        <v>0</v>
      </c>
      <c r="AN105" s="438">
        <f t="shared" si="38"/>
        <v>0</v>
      </c>
      <c r="AO105" s="438">
        <f t="shared" si="38"/>
        <v>0</v>
      </c>
      <c r="AP105" s="447">
        <f t="shared" si="38"/>
        <v>261.6</v>
      </c>
      <c r="AQ105" s="447">
        <f aca="true" t="shared" si="39" ref="AQ105:BL105">SUM(AQ49:AQ67)</f>
        <v>200</v>
      </c>
      <c r="AR105" s="105">
        <f t="shared" si="39"/>
        <v>0</v>
      </c>
      <c r="AS105" s="157">
        <f t="shared" si="39"/>
        <v>0</v>
      </c>
      <c r="AT105" s="157">
        <f t="shared" si="39"/>
        <v>268</v>
      </c>
      <c r="AU105" s="677">
        <f t="shared" si="39"/>
        <v>288612.61042</v>
      </c>
      <c r="AV105" s="591">
        <f t="shared" si="39"/>
        <v>0</v>
      </c>
      <c r="AW105" s="591">
        <f>SUM(AW49:AW67)</f>
        <v>902.1102</v>
      </c>
      <c r="AX105" s="568">
        <f t="shared" si="39"/>
        <v>12180.519</v>
      </c>
      <c r="AY105" s="105">
        <f t="shared" si="39"/>
        <v>64375.700000000004</v>
      </c>
      <c r="AZ105" s="105">
        <f t="shared" si="39"/>
        <v>6848.8</v>
      </c>
      <c r="BA105" s="614">
        <f t="shared" si="39"/>
        <v>365168.8294200001</v>
      </c>
      <c r="BB105" s="105">
        <f t="shared" si="39"/>
        <v>139</v>
      </c>
      <c r="BC105" s="105">
        <f t="shared" si="39"/>
        <v>5101.099999999999</v>
      </c>
      <c r="BD105" s="497">
        <f t="shared" si="39"/>
        <v>806.2300000000001</v>
      </c>
      <c r="BE105" s="105">
        <f t="shared" si="39"/>
        <v>48</v>
      </c>
      <c r="BF105" s="105">
        <f t="shared" si="39"/>
        <v>0</v>
      </c>
      <c r="BG105" s="105">
        <f t="shared" si="39"/>
        <v>0</v>
      </c>
      <c r="BH105" s="105">
        <f t="shared" si="39"/>
        <v>0</v>
      </c>
      <c r="BI105" s="105">
        <f t="shared" si="39"/>
        <v>38367.2</v>
      </c>
      <c r="BJ105" s="105">
        <f t="shared" si="39"/>
        <v>0</v>
      </c>
      <c r="BK105" s="105">
        <f t="shared" si="39"/>
        <v>0</v>
      </c>
      <c r="BL105" s="105">
        <f t="shared" si="39"/>
        <v>0</v>
      </c>
      <c r="BO105" s="105">
        <f>SUM(BO49:BO67)</f>
        <v>1261.6000000000001</v>
      </c>
      <c r="BP105" s="105">
        <f>SUM(BP49:BP67)</f>
        <v>461.6</v>
      </c>
      <c r="BQ105" s="105">
        <f>SUM(BQ49:BQ67)</f>
        <v>0</v>
      </c>
    </row>
    <row r="106" spans="1:69" ht="12.75">
      <c r="A106" s="1"/>
      <c r="C106" s="100">
        <v>4</v>
      </c>
      <c r="D106" s="101" t="s">
        <v>88</v>
      </c>
      <c r="E106" s="529">
        <f aca="true" t="shared" si="40" ref="E106:Z106">SUM(E68:E78)</f>
        <v>161601.5</v>
      </c>
      <c r="F106" s="62">
        <f>SUM(F68:F78)</f>
        <v>0</v>
      </c>
      <c r="G106" s="529">
        <f>SUM(G68:G78)</f>
        <v>776.7503999999999</v>
      </c>
      <c r="H106" s="570">
        <f t="shared" si="40"/>
        <v>6037.232999999999</v>
      </c>
      <c r="I106" s="62">
        <f t="shared" si="40"/>
        <v>39919.1</v>
      </c>
      <c r="J106" s="62">
        <f t="shared" si="40"/>
        <v>1200</v>
      </c>
      <c r="K106" s="570">
        <f t="shared" si="40"/>
        <v>207557.833</v>
      </c>
      <c r="L106" s="62">
        <f t="shared" si="40"/>
        <v>3720.9</v>
      </c>
      <c r="M106" s="62">
        <f>SUM(M68:M78)</f>
        <v>0</v>
      </c>
      <c r="N106" s="62">
        <f t="shared" si="40"/>
        <v>1277</v>
      </c>
      <c r="O106" s="413">
        <f t="shared" si="40"/>
        <v>436.98999999999995</v>
      </c>
      <c r="P106" s="636">
        <f t="shared" si="40"/>
        <v>853.1999999999962</v>
      </c>
      <c r="Q106" s="493">
        <f t="shared" si="40"/>
        <v>0</v>
      </c>
      <c r="R106" s="596">
        <f>SUM(R68:R78)</f>
        <v>0</v>
      </c>
      <c r="S106" s="585">
        <f>SUM(S68:S78)</f>
        <v>0</v>
      </c>
      <c r="T106" s="596">
        <f>SUM(T68:T78)</f>
        <v>99.289</v>
      </c>
      <c r="U106" s="570">
        <f>SUM(U68:U78)</f>
        <v>285.4</v>
      </c>
      <c r="V106" s="499">
        <f t="shared" si="40"/>
        <v>0</v>
      </c>
      <c r="W106" s="499">
        <f>SUM(W68:W78)</f>
        <v>0</v>
      </c>
      <c r="X106" s="570">
        <f t="shared" si="40"/>
        <v>0</v>
      </c>
      <c r="Y106" s="62">
        <f>SUM(Y68:Y78)</f>
        <v>0</v>
      </c>
      <c r="Z106" s="62">
        <f t="shared" si="40"/>
        <v>0</v>
      </c>
      <c r="AA106" s="62">
        <f aca="true" t="shared" si="41" ref="AA106:BL106">SUM(AA68:AA78)</f>
        <v>0</v>
      </c>
      <c r="AB106" s="62">
        <f t="shared" si="41"/>
        <v>0</v>
      </c>
      <c r="AC106" s="59">
        <f t="shared" si="41"/>
        <v>0</v>
      </c>
      <c r="AD106" s="62">
        <f t="shared" si="41"/>
        <v>0</v>
      </c>
      <c r="AE106" s="62">
        <f>SUM(AE68:AE78)</f>
        <v>0</v>
      </c>
      <c r="AF106" s="62">
        <f t="shared" si="41"/>
        <v>0</v>
      </c>
      <c r="AG106" s="62">
        <f>SUM(AG68:AG78)</f>
        <v>0</v>
      </c>
      <c r="AH106" s="62">
        <f>SUM(AH68:AH78)</f>
        <v>17.1</v>
      </c>
      <c r="AI106" s="62">
        <f t="shared" si="41"/>
        <v>0</v>
      </c>
      <c r="AJ106" s="62">
        <f>SUM(AJ68:AJ78)</f>
        <v>0</v>
      </c>
      <c r="AK106" s="63">
        <f t="shared" si="41"/>
        <v>0</v>
      </c>
      <c r="AL106" s="62">
        <f t="shared" si="41"/>
        <v>0</v>
      </c>
      <c r="AM106" s="62">
        <f t="shared" si="41"/>
        <v>0</v>
      </c>
      <c r="AN106" s="442">
        <f t="shared" si="41"/>
        <v>0</v>
      </c>
      <c r="AO106" s="442">
        <f t="shared" si="41"/>
        <v>0</v>
      </c>
      <c r="AP106" s="449">
        <f t="shared" si="41"/>
        <v>17.1</v>
      </c>
      <c r="AQ106" s="449">
        <f t="shared" si="41"/>
        <v>0</v>
      </c>
      <c r="AR106" s="62">
        <f t="shared" si="41"/>
        <v>0</v>
      </c>
      <c r="AS106" s="65">
        <f t="shared" si="41"/>
        <v>0</v>
      </c>
      <c r="AT106" s="65">
        <f>SUM(AT68:AT78)</f>
        <v>0</v>
      </c>
      <c r="AU106" s="658">
        <f t="shared" si="41"/>
        <v>162454.70000000004</v>
      </c>
      <c r="AV106" s="590">
        <f>SUM(AV68:AV78)</f>
        <v>0</v>
      </c>
      <c r="AW106" s="590">
        <f>SUM(AW68:AW78)</f>
        <v>776.7503999999999</v>
      </c>
      <c r="AX106" s="570">
        <f t="shared" si="41"/>
        <v>6421.922</v>
      </c>
      <c r="AY106" s="62">
        <f t="shared" si="41"/>
        <v>39936.200000000004</v>
      </c>
      <c r="AZ106" s="62">
        <f t="shared" si="41"/>
        <v>1200</v>
      </c>
      <c r="BA106" s="651">
        <f t="shared" si="41"/>
        <v>208812.82200000001</v>
      </c>
      <c r="BB106" s="62">
        <f t="shared" si="41"/>
        <v>1277</v>
      </c>
      <c r="BC106" s="62">
        <f t="shared" si="41"/>
        <v>3738</v>
      </c>
      <c r="BD106" s="487">
        <f t="shared" si="41"/>
        <v>438.43</v>
      </c>
      <c r="BE106" s="62">
        <f t="shared" si="41"/>
        <v>33</v>
      </c>
      <c r="BF106" s="62">
        <f t="shared" si="41"/>
        <v>0</v>
      </c>
      <c r="BG106" s="62">
        <f t="shared" si="41"/>
        <v>0</v>
      </c>
      <c r="BH106" s="62">
        <f t="shared" si="41"/>
        <v>0</v>
      </c>
      <c r="BI106" s="62">
        <f t="shared" si="41"/>
        <v>1972.9</v>
      </c>
      <c r="BJ106" s="62">
        <f t="shared" si="41"/>
        <v>0</v>
      </c>
      <c r="BK106" s="62">
        <f t="shared" si="41"/>
        <v>0</v>
      </c>
      <c r="BL106" s="62">
        <f t="shared" si="41"/>
        <v>0</v>
      </c>
      <c r="BO106" s="62">
        <f>SUM(BO68:BO78)</f>
        <v>17.1</v>
      </c>
      <c r="BP106" s="62">
        <f>SUM(BP68:BP78)</f>
        <v>17.1</v>
      </c>
      <c r="BQ106" s="62">
        <f>SUM(BQ68:BQ78)</f>
        <v>0</v>
      </c>
    </row>
    <row r="107" spans="1:69" ht="13.5" thickBot="1">
      <c r="A107" s="1"/>
      <c r="C107" s="107">
        <v>5</v>
      </c>
      <c r="D107" s="108" t="s">
        <v>89</v>
      </c>
      <c r="E107" s="532">
        <f aca="true" t="shared" si="42" ref="E107:AS107">SUM(E79:E100)</f>
        <v>308421.1</v>
      </c>
      <c r="F107" s="109">
        <f>SUM(F79:F100)</f>
        <v>0</v>
      </c>
      <c r="G107" s="532">
        <f>SUM(G79:G100)</f>
        <v>1575.8448</v>
      </c>
      <c r="H107" s="571">
        <f t="shared" si="42"/>
        <v>15812.535</v>
      </c>
      <c r="I107" s="109">
        <f t="shared" si="42"/>
        <v>74564.60000000002</v>
      </c>
      <c r="J107" s="109">
        <f t="shared" si="42"/>
        <v>10210</v>
      </c>
      <c r="K107" s="571">
        <f t="shared" si="42"/>
        <v>398798.235</v>
      </c>
      <c r="L107" s="109">
        <f t="shared" si="42"/>
        <v>5164.1</v>
      </c>
      <c r="M107" s="109">
        <f>SUM(M79:M100)</f>
        <v>0</v>
      </c>
      <c r="N107" s="109">
        <f t="shared" si="42"/>
        <v>8987.1</v>
      </c>
      <c r="O107" s="587">
        <f t="shared" si="42"/>
        <v>872.32</v>
      </c>
      <c r="P107" s="638">
        <f t="shared" si="42"/>
        <v>941.099999999999</v>
      </c>
      <c r="Q107" s="494">
        <f t="shared" si="42"/>
        <v>0</v>
      </c>
      <c r="R107" s="644">
        <f>SUM(R79:R100)</f>
        <v>0</v>
      </c>
      <c r="S107" s="586">
        <f>SUM(S79:S100)</f>
        <v>0</v>
      </c>
      <c r="T107" s="644">
        <f>SUM(T79:T100)</f>
        <v>185.32799999999997</v>
      </c>
      <c r="U107" s="571">
        <f>SUM(U79:U100)</f>
        <v>417.40000000000003</v>
      </c>
      <c r="V107" s="498">
        <f t="shared" si="42"/>
        <v>633.9288</v>
      </c>
      <c r="W107" s="498">
        <f>SUM(W79:W100)</f>
        <v>0</v>
      </c>
      <c r="X107" s="571">
        <f t="shared" si="42"/>
        <v>0</v>
      </c>
      <c r="Y107" s="109">
        <f>SUM(Y79:Y100)</f>
        <v>0</v>
      </c>
      <c r="Z107" s="109">
        <f>SUM(Z79:Z100)</f>
        <v>0</v>
      </c>
      <c r="AA107" s="109">
        <f t="shared" si="42"/>
        <v>0</v>
      </c>
      <c r="AB107" s="109">
        <f>SUM(AB79:AB100)</f>
        <v>0</v>
      </c>
      <c r="AC107" s="253">
        <f t="shared" si="42"/>
        <v>0</v>
      </c>
      <c r="AD107" s="109">
        <f t="shared" si="42"/>
        <v>106.4</v>
      </c>
      <c r="AE107" s="109">
        <f aca="true" t="shared" si="43" ref="AE107:AK107">SUM(AE79:AE100)</f>
        <v>0</v>
      </c>
      <c r="AF107" s="109">
        <f t="shared" si="43"/>
        <v>0</v>
      </c>
      <c r="AG107" s="109">
        <f>SUM(AG79:AG100)</f>
        <v>0</v>
      </c>
      <c r="AH107" s="109">
        <f t="shared" si="43"/>
        <v>132.39999999999998</v>
      </c>
      <c r="AI107" s="109">
        <f t="shared" si="43"/>
        <v>161.2</v>
      </c>
      <c r="AJ107" s="109">
        <f t="shared" si="43"/>
        <v>0</v>
      </c>
      <c r="AK107" s="540">
        <f t="shared" si="43"/>
        <v>0</v>
      </c>
      <c r="AL107" s="109">
        <f t="shared" si="42"/>
        <v>0</v>
      </c>
      <c r="AM107" s="109">
        <f t="shared" si="42"/>
        <v>0</v>
      </c>
      <c r="AN107" s="443">
        <f t="shared" si="42"/>
        <v>0</v>
      </c>
      <c r="AO107" s="443">
        <f t="shared" si="42"/>
        <v>0</v>
      </c>
      <c r="AP107" s="450">
        <f t="shared" si="42"/>
        <v>293.6</v>
      </c>
      <c r="AQ107" s="450">
        <f t="shared" si="42"/>
        <v>0</v>
      </c>
      <c r="AR107" s="109">
        <f>SUM(AR79:AR100)</f>
        <v>0</v>
      </c>
      <c r="AS107" s="286">
        <f t="shared" si="42"/>
        <v>0</v>
      </c>
      <c r="AT107" s="286">
        <f>SUM(AT79:AT100)</f>
        <v>0</v>
      </c>
      <c r="AU107" s="659">
        <f aca="true" t="shared" si="44" ref="AU107:BL107">SUM(AU79:AU100)</f>
        <v>309362.1999999999</v>
      </c>
      <c r="AV107" s="592">
        <f>SUM(AV79:AV100)</f>
        <v>0</v>
      </c>
      <c r="AW107" s="592">
        <f>SUM(AW79:AW100)</f>
        <v>2209.7736</v>
      </c>
      <c r="AX107" s="571">
        <f t="shared" si="44"/>
        <v>16415.263</v>
      </c>
      <c r="AY107" s="109">
        <f t="shared" si="44"/>
        <v>74964.60000000002</v>
      </c>
      <c r="AZ107" s="109">
        <f t="shared" si="44"/>
        <v>10210</v>
      </c>
      <c r="BA107" s="652">
        <f t="shared" si="44"/>
        <v>400742.0630000001</v>
      </c>
      <c r="BB107" s="109">
        <f t="shared" si="44"/>
        <v>8987.1</v>
      </c>
      <c r="BC107" s="109">
        <f t="shared" si="44"/>
        <v>5457.700000000001</v>
      </c>
      <c r="BD107" s="488">
        <f t="shared" si="44"/>
        <v>873.3600000000001</v>
      </c>
      <c r="BE107" s="109">
        <f t="shared" si="44"/>
        <v>77</v>
      </c>
      <c r="BF107" s="109">
        <f t="shared" si="44"/>
        <v>0</v>
      </c>
      <c r="BG107" s="109">
        <f t="shared" si="44"/>
        <v>50</v>
      </c>
      <c r="BH107" s="109">
        <f t="shared" si="44"/>
        <v>50</v>
      </c>
      <c r="BI107" s="109">
        <f t="shared" si="44"/>
        <v>26593.2</v>
      </c>
      <c r="BJ107" s="109">
        <f t="shared" si="44"/>
        <v>0</v>
      </c>
      <c r="BK107" s="109">
        <f>SUM(BK79:BK100)</f>
        <v>0</v>
      </c>
      <c r="BL107" s="109">
        <f t="shared" si="44"/>
        <v>0</v>
      </c>
      <c r="BO107" s="109">
        <f>SUM(BO79:BO100)</f>
        <v>400</v>
      </c>
      <c r="BP107" s="109">
        <f>SUM(BP79:BP100)</f>
        <v>293.6</v>
      </c>
      <c r="BQ107" s="109">
        <f>SUM(BQ79:BQ100)</f>
        <v>0</v>
      </c>
    </row>
    <row r="108" spans="1:69" ht="12.75">
      <c r="A108" s="1"/>
      <c r="D108" s="11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</row>
    <row r="109" spans="1:64" ht="12.75">
      <c r="A109" s="1"/>
      <c r="C109" s="1"/>
      <c r="D109" s="110"/>
      <c r="E109" s="69"/>
      <c r="F109" s="69"/>
      <c r="G109" s="69"/>
      <c r="H109" s="111"/>
      <c r="I109" s="69"/>
      <c r="J109" s="69"/>
      <c r="K109" s="7"/>
      <c r="L109" s="69"/>
      <c r="M109" s="69"/>
      <c r="N109" s="69"/>
      <c r="O109" s="112"/>
      <c r="P109" s="69"/>
      <c r="Q109" s="113"/>
      <c r="R109" s="113"/>
      <c r="S109" s="113"/>
      <c r="T109" s="113"/>
      <c r="U109" s="113"/>
      <c r="V109" s="113"/>
      <c r="W109" s="113"/>
      <c r="X109" s="321"/>
      <c r="Y109" s="321"/>
      <c r="Z109" s="69"/>
      <c r="AA109" s="69"/>
      <c r="AB109" s="69"/>
      <c r="AC109" s="69"/>
      <c r="AD109" s="114"/>
      <c r="AE109" s="114"/>
      <c r="AF109" s="69"/>
      <c r="AG109" s="69"/>
      <c r="AH109" s="69"/>
      <c r="AI109" s="69"/>
      <c r="AJ109" s="444"/>
      <c r="AK109" s="69"/>
      <c r="AL109" s="114"/>
      <c r="AM109" s="69"/>
      <c r="AN109" s="444"/>
      <c r="AO109" s="444"/>
      <c r="AP109" s="451"/>
      <c r="AQ109" s="451"/>
      <c r="AR109" s="69"/>
      <c r="AS109" s="69"/>
      <c r="AT109" s="69"/>
      <c r="AU109" s="256"/>
      <c r="AV109" s="256"/>
      <c r="AW109" s="256"/>
      <c r="AX109" s="69"/>
      <c r="AY109" s="69"/>
      <c r="AZ109" s="69"/>
      <c r="BA109" s="256"/>
      <c r="BB109" s="69"/>
      <c r="BC109" s="69"/>
      <c r="BD109" s="69"/>
      <c r="BE109" s="69"/>
      <c r="BF109" s="69"/>
      <c r="BL109" s="69"/>
    </row>
    <row r="110" spans="1:64" ht="12.75">
      <c r="A110" s="1"/>
      <c r="C110" s="1"/>
      <c r="D110" s="110"/>
      <c r="E110" s="69"/>
      <c r="F110" s="69"/>
      <c r="G110" s="69"/>
      <c r="H110" t="e">
        <f>SUMIF(#REF!,"a",H$5:H$100)</f>
        <v>#REF!</v>
      </c>
      <c r="I110" t="e">
        <f>SUMIF(#REF!,"a",I$5:I$100)</f>
        <v>#REF!</v>
      </c>
      <c r="J110" t="e">
        <f>SUMIF(#REF!,"a",J$5:J$100)</f>
        <v>#REF!</v>
      </c>
      <c r="K110" s="7"/>
      <c r="L110" s="69"/>
      <c r="M110" s="69"/>
      <c r="N110" s="69"/>
      <c r="O110" s="112"/>
      <c r="P110" s="69"/>
      <c r="Q110" s="113"/>
      <c r="R110" s="113"/>
      <c r="S110" s="113"/>
      <c r="T110" s="113"/>
      <c r="U110" s="113"/>
      <c r="V110" s="113"/>
      <c r="W110" s="113"/>
      <c r="X110" s="321"/>
      <c r="Y110" s="321"/>
      <c r="Z110" s="69"/>
      <c r="AA110" s="69"/>
      <c r="AB110" s="69"/>
      <c r="AC110" s="69"/>
      <c r="AD110" s="114"/>
      <c r="AE110" s="114"/>
      <c r="AF110" s="69"/>
      <c r="AG110" s="69"/>
      <c r="AH110" s="69"/>
      <c r="AI110" s="69"/>
      <c r="AJ110" s="444"/>
      <c r="AK110" s="69"/>
      <c r="AL110" s="114"/>
      <c r="AM110" s="69"/>
      <c r="AN110" s="444"/>
      <c r="AO110" s="444"/>
      <c r="AP110" s="451"/>
      <c r="AQ110" s="451"/>
      <c r="AR110" s="69"/>
      <c r="AS110" s="69"/>
      <c r="AT110" s="69"/>
      <c r="AU110" s="256"/>
      <c r="AV110" s="256"/>
      <c r="AW110" s="256"/>
      <c r="AX110" s="69"/>
      <c r="AY110" s="69"/>
      <c r="AZ110" s="69"/>
      <c r="BA110" s="256"/>
      <c r="BB110" s="69"/>
      <c r="BC110" s="69"/>
      <c r="BD110" s="69"/>
      <c r="BE110" s="69"/>
      <c r="BF110" s="69"/>
      <c r="BL110" s="69"/>
    </row>
    <row r="111" spans="1:64" ht="12.75">
      <c r="A111" s="1"/>
      <c r="C111" s="1"/>
      <c r="D111" s="110"/>
      <c r="E111" s="69"/>
      <c r="F111" s="69"/>
      <c r="G111" s="69"/>
      <c r="H111" s="111"/>
      <c r="I111" s="69"/>
      <c r="J111" s="69"/>
      <c r="K111" s="7"/>
      <c r="L111" s="69"/>
      <c r="M111" s="69"/>
      <c r="N111" s="69"/>
      <c r="O111" s="112"/>
      <c r="P111" s="69"/>
      <c r="Q111" s="113"/>
      <c r="R111" s="113"/>
      <c r="S111" s="113"/>
      <c r="T111" s="113"/>
      <c r="U111" s="113"/>
      <c r="V111" s="113"/>
      <c r="W111" s="113"/>
      <c r="X111" s="321"/>
      <c r="Y111" s="321"/>
      <c r="Z111" s="69"/>
      <c r="AA111" s="69"/>
      <c r="AB111" s="69"/>
      <c r="AC111" s="69"/>
      <c r="AD111" s="114"/>
      <c r="AE111" s="114"/>
      <c r="AF111" s="69"/>
      <c r="AG111" s="69"/>
      <c r="AH111" s="69"/>
      <c r="AI111" s="69"/>
      <c r="AJ111" s="444"/>
      <c r="AK111" s="69"/>
      <c r="AL111" s="114"/>
      <c r="AM111" s="69"/>
      <c r="AN111" s="444"/>
      <c r="AO111" s="444"/>
      <c r="AP111" s="451"/>
      <c r="AQ111" s="451"/>
      <c r="AR111" s="69"/>
      <c r="AS111" s="69"/>
      <c r="AT111" s="69"/>
      <c r="AU111" s="256"/>
      <c r="AV111" s="256"/>
      <c r="AW111" s="256"/>
      <c r="AX111" s="69"/>
      <c r="AY111" s="69"/>
      <c r="AZ111" s="69"/>
      <c r="BA111" s="256"/>
      <c r="BB111" s="69"/>
      <c r="BC111" s="69"/>
      <c r="BD111" s="69"/>
      <c r="BE111" s="69"/>
      <c r="BF111" s="69"/>
      <c r="BL111" s="69"/>
    </row>
    <row r="112" spans="1:64" ht="12.75">
      <c r="A112" s="1"/>
      <c r="C112" s="1"/>
      <c r="D112" s="110"/>
      <c r="E112" s="69"/>
      <c r="F112" s="69"/>
      <c r="G112" s="69"/>
      <c r="H112" s="111"/>
      <c r="I112" s="69"/>
      <c r="J112" s="69"/>
      <c r="K112" s="7"/>
      <c r="L112" s="69"/>
      <c r="M112" s="69"/>
      <c r="N112" s="69"/>
      <c r="O112" s="112"/>
      <c r="P112" s="69"/>
      <c r="Q112" s="113"/>
      <c r="R112" s="113"/>
      <c r="S112" s="113"/>
      <c r="T112" s="113"/>
      <c r="U112" s="113"/>
      <c r="V112" s="113"/>
      <c r="W112" s="113"/>
      <c r="X112" s="321"/>
      <c r="Y112" s="321"/>
      <c r="Z112" s="69"/>
      <c r="AA112" s="69"/>
      <c r="AB112" s="69"/>
      <c r="AC112" s="69"/>
      <c r="AD112" s="114"/>
      <c r="AE112" s="114"/>
      <c r="AF112" s="69"/>
      <c r="AG112" s="69"/>
      <c r="AH112" s="69"/>
      <c r="AI112" s="69"/>
      <c r="AJ112" s="444"/>
      <c r="AK112" s="69"/>
      <c r="AL112" s="114"/>
      <c r="AM112" s="69"/>
      <c r="AN112" s="444"/>
      <c r="AO112" s="444"/>
      <c r="AP112" s="451"/>
      <c r="AQ112" s="451"/>
      <c r="AR112" s="69"/>
      <c r="AS112" s="69"/>
      <c r="AT112" s="69"/>
      <c r="AU112" s="256"/>
      <c r="AV112" s="256"/>
      <c r="AW112" s="256"/>
      <c r="AX112" s="69"/>
      <c r="AY112" s="69"/>
      <c r="AZ112" s="69"/>
      <c r="BA112" s="256"/>
      <c r="BB112" s="69"/>
      <c r="BC112" s="69"/>
      <c r="BD112" s="69"/>
      <c r="BE112" s="69"/>
      <c r="BF112" s="69"/>
      <c r="BL112" s="69"/>
    </row>
    <row r="113" spans="1:64" ht="12.75">
      <c r="A113" s="69"/>
      <c r="B113" s="69"/>
      <c r="C113" s="69"/>
      <c r="D113" s="69"/>
      <c r="E113" s="69"/>
      <c r="F113" s="69"/>
      <c r="G113" s="69"/>
      <c r="H113" s="111"/>
      <c r="I113" s="69"/>
      <c r="J113" s="69"/>
      <c r="K113" s="7"/>
      <c r="L113" s="69"/>
      <c r="M113" s="69"/>
      <c r="N113" s="69"/>
      <c r="O113" s="112"/>
      <c r="P113" s="69"/>
      <c r="Q113" s="113"/>
      <c r="R113" s="113"/>
      <c r="S113" s="113"/>
      <c r="T113" s="113"/>
      <c r="U113" s="113"/>
      <c r="V113" s="113"/>
      <c r="W113" s="113"/>
      <c r="X113" s="321"/>
      <c r="Y113" s="321"/>
      <c r="Z113" s="69"/>
      <c r="AA113" s="69"/>
      <c r="AB113" s="69"/>
      <c r="AC113" s="69"/>
      <c r="AD113" s="114"/>
      <c r="AE113" s="114"/>
      <c r="AF113" s="69"/>
      <c r="AG113" s="69"/>
      <c r="AH113" s="69"/>
      <c r="AI113" s="69"/>
      <c r="AJ113" s="444"/>
      <c r="AK113" s="69"/>
      <c r="AL113" s="114"/>
      <c r="AM113" s="69"/>
      <c r="AN113" s="444"/>
      <c r="AO113" s="444"/>
      <c r="AP113" s="451"/>
      <c r="AQ113" s="451"/>
      <c r="AR113" s="69"/>
      <c r="AS113" s="69"/>
      <c r="AT113" s="69"/>
      <c r="AU113" s="256"/>
      <c r="AV113" s="256"/>
      <c r="AW113" s="256"/>
      <c r="AX113" s="69"/>
      <c r="AY113" s="69"/>
      <c r="AZ113" s="69"/>
      <c r="BA113" s="256"/>
      <c r="BB113" s="69"/>
      <c r="BC113" s="69"/>
      <c r="BD113" s="69"/>
      <c r="BE113" s="69"/>
      <c r="BF113" s="69"/>
      <c r="BL113" s="69"/>
    </row>
    <row r="114" spans="1:64" ht="12.75">
      <c r="A114" s="69"/>
      <c r="B114" s="69"/>
      <c r="C114" s="69"/>
      <c r="D114" s="69"/>
      <c r="E114" s="69"/>
      <c r="F114" s="69"/>
      <c r="G114" s="69"/>
      <c r="H114" s="111"/>
      <c r="I114" s="69"/>
      <c r="J114" s="69"/>
      <c r="K114" s="7"/>
      <c r="L114" s="69"/>
      <c r="M114" s="69"/>
      <c r="N114" s="69"/>
      <c r="O114" s="112"/>
      <c r="P114" s="69"/>
      <c r="Q114" s="113"/>
      <c r="R114" s="113"/>
      <c r="S114" s="113"/>
      <c r="T114" s="113"/>
      <c r="U114" s="113"/>
      <c r="V114" s="113"/>
      <c r="W114" s="113"/>
      <c r="X114" s="321"/>
      <c r="Y114" s="321"/>
      <c r="Z114" s="69"/>
      <c r="AA114" s="69"/>
      <c r="AB114" s="69"/>
      <c r="AC114" s="69"/>
      <c r="AD114" s="114"/>
      <c r="AE114" s="114"/>
      <c r="AF114" s="69"/>
      <c r="AG114" s="69"/>
      <c r="AH114" s="69"/>
      <c r="AI114" s="69"/>
      <c r="AJ114" s="444"/>
      <c r="AK114" s="69"/>
      <c r="AL114" s="114"/>
      <c r="AM114" s="69"/>
      <c r="AN114" s="444"/>
      <c r="AO114" s="444"/>
      <c r="AP114" s="451"/>
      <c r="AQ114" s="451"/>
      <c r="AR114" s="69"/>
      <c r="AS114" s="69"/>
      <c r="AT114" s="69"/>
      <c r="AU114" s="256"/>
      <c r="AV114" s="256"/>
      <c r="AW114" s="256"/>
      <c r="AX114" s="69"/>
      <c r="AY114" s="69"/>
      <c r="AZ114" s="69"/>
      <c r="BA114" s="256"/>
      <c r="BB114" s="69"/>
      <c r="BC114" s="69"/>
      <c r="BD114" s="69"/>
      <c r="BE114" s="69"/>
      <c r="BF114" s="69"/>
      <c r="BL114" s="69"/>
    </row>
    <row r="115" spans="1:64" ht="12.75">
      <c r="A115" s="69"/>
      <c r="B115" s="69"/>
      <c r="C115" s="69"/>
      <c r="D115" s="69"/>
      <c r="E115" s="69"/>
      <c r="F115" s="69"/>
      <c r="G115" s="69"/>
      <c r="H115" s="111"/>
      <c r="I115" s="69"/>
      <c r="J115" s="69"/>
      <c r="K115" s="7"/>
      <c r="L115" s="69"/>
      <c r="M115" s="69"/>
      <c r="N115" s="69" t="s">
        <v>90</v>
      </c>
      <c r="O115" s="112"/>
      <c r="P115" s="69"/>
      <c r="Q115" s="113"/>
      <c r="R115" s="113"/>
      <c r="S115" s="113"/>
      <c r="T115" s="113"/>
      <c r="U115" s="113"/>
      <c r="V115" s="113"/>
      <c r="W115" s="113"/>
      <c r="X115" s="321"/>
      <c r="Y115" s="321"/>
      <c r="Z115" s="69"/>
      <c r="AA115" s="69"/>
      <c r="AB115" s="69"/>
      <c r="AC115" s="69"/>
      <c r="AD115" s="114"/>
      <c r="AE115" s="114"/>
      <c r="AF115" s="69"/>
      <c r="AG115" s="69"/>
      <c r="AH115" s="69"/>
      <c r="AI115" s="69"/>
      <c r="AJ115" s="444"/>
      <c r="AK115" s="69"/>
      <c r="AL115" s="114"/>
      <c r="AM115" s="69"/>
      <c r="AN115" s="444"/>
      <c r="AO115" s="444"/>
      <c r="AP115" s="451"/>
      <c r="AQ115" s="451"/>
      <c r="AR115" s="69"/>
      <c r="AS115" s="69"/>
      <c r="AT115" s="69"/>
      <c r="AU115" s="256"/>
      <c r="AV115" s="256"/>
      <c r="AW115" s="256"/>
      <c r="AX115" s="69"/>
      <c r="AY115" s="69"/>
      <c r="AZ115" s="69"/>
      <c r="BA115" s="256"/>
      <c r="BB115" s="69"/>
      <c r="BC115" s="69"/>
      <c r="BD115" s="69"/>
      <c r="BE115" s="69"/>
      <c r="BF115" s="69"/>
      <c r="BL115" s="69"/>
    </row>
    <row r="116" spans="1:64" ht="12.75">
      <c r="A116" s="69"/>
      <c r="B116" s="69"/>
      <c r="C116" s="69"/>
      <c r="D116" s="69"/>
      <c r="E116" s="69"/>
      <c r="F116" s="69"/>
      <c r="G116" s="69"/>
      <c r="H116" s="111"/>
      <c r="I116" s="69"/>
      <c r="J116" s="69"/>
      <c r="K116" s="7"/>
      <c r="L116" s="69"/>
      <c r="M116" s="69"/>
      <c r="N116" s="69"/>
      <c r="O116" s="112"/>
      <c r="P116" s="69"/>
      <c r="Q116" s="113"/>
      <c r="R116" s="113"/>
      <c r="S116" s="113"/>
      <c r="T116" s="113"/>
      <c r="U116" s="113"/>
      <c r="V116" s="113"/>
      <c r="W116" s="113"/>
      <c r="X116" s="321"/>
      <c r="Y116" s="321"/>
      <c r="Z116" s="69"/>
      <c r="AA116" s="69"/>
      <c r="AB116" s="69"/>
      <c r="AC116" s="69"/>
      <c r="AD116" s="114"/>
      <c r="AE116" s="114"/>
      <c r="AF116" s="69"/>
      <c r="AG116" s="69"/>
      <c r="AH116" s="69"/>
      <c r="AI116" s="69"/>
      <c r="AJ116" s="444"/>
      <c r="AK116" s="69"/>
      <c r="AL116" s="114"/>
      <c r="AM116" s="69"/>
      <c r="AN116" s="444"/>
      <c r="AO116" s="444"/>
      <c r="AP116" s="451"/>
      <c r="AQ116" s="451"/>
      <c r="AR116" s="69"/>
      <c r="AS116" s="69"/>
      <c r="AT116" s="69"/>
      <c r="AU116" s="256"/>
      <c r="AV116" s="256"/>
      <c r="AW116" s="256"/>
      <c r="AX116" s="69"/>
      <c r="AY116" s="69"/>
      <c r="AZ116" s="69"/>
      <c r="BA116" s="256"/>
      <c r="BB116" s="69"/>
      <c r="BC116" s="69"/>
      <c r="BD116" s="69"/>
      <c r="BE116" s="69"/>
      <c r="BF116" s="69"/>
      <c r="BL116" s="69"/>
    </row>
    <row r="117" spans="1:64" ht="12.75">
      <c r="A117" s="69"/>
      <c r="B117" s="69"/>
      <c r="C117" s="69"/>
      <c r="D117" s="69"/>
      <c r="E117" s="69"/>
      <c r="F117" s="69"/>
      <c r="G117" s="69"/>
      <c r="H117" s="111"/>
      <c r="I117" s="69"/>
      <c r="J117" s="69"/>
      <c r="K117" s="7"/>
      <c r="L117" s="69"/>
      <c r="M117" s="69"/>
      <c r="N117" s="69"/>
      <c r="O117" s="112"/>
      <c r="P117" s="69"/>
      <c r="Q117" s="113"/>
      <c r="R117" s="113"/>
      <c r="S117" s="113"/>
      <c r="T117" s="113"/>
      <c r="U117" s="113"/>
      <c r="V117" s="113"/>
      <c r="W117" s="113"/>
      <c r="X117" s="321"/>
      <c r="Y117" s="321"/>
      <c r="Z117" s="69"/>
      <c r="AA117" s="69"/>
      <c r="AB117" s="69"/>
      <c r="AC117" s="69"/>
      <c r="AD117" s="114"/>
      <c r="AE117" s="114"/>
      <c r="AF117" s="69"/>
      <c r="AG117" s="69"/>
      <c r="AH117" s="69"/>
      <c r="AI117" s="69"/>
      <c r="AJ117" s="444"/>
      <c r="AK117" s="69"/>
      <c r="AL117" s="114"/>
      <c r="AM117" s="69"/>
      <c r="AN117" s="444"/>
      <c r="AO117" s="444"/>
      <c r="AP117" s="451"/>
      <c r="AQ117" s="451"/>
      <c r="AR117" s="69"/>
      <c r="AS117" s="69"/>
      <c r="AT117" s="69"/>
      <c r="AU117" s="256"/>
      <c r="AV117" s="256"/>
      <c r="AW117" s="256"/>
      <c r="AX117" s="69"/>
      <c r="AY117" s="69"/>
      <c r="AZ117" s="69"/>
      <c r="BA117" s="256"/>
      <c r="BB117" s="69"/>
      <c r="BC117" s="69"/>
      <c r="BD117" s="69"/>
      <c r="BE117" s="69"/>
      <c r="BF117" s="69"/>
      <c r="BL117" s="69"/>
    </row>
    <row r="118" spans="1:64" ht="12.75">
      <c r="A118" s="69"/>
      <c r="B118" s="69"/>
      <c r="C118" s="69"/>
      <c r="D118" s="69"/>
      <c r="E118" s="69"/>
      <c r="F118" s="69"/>
      <c r="G118" s="69"/>
      <c r="H118" s="111"/>
      <c r="I118" s="69"/>
      <c r="J118" s="69"/>
      <c r="K118" s="7"/>
      <c r="L118" s="69"/>
      <c r="M118" s="69"/>
      <c r="N118" s="69"/>
      <c r="O118" s="112"/>
      <c r="P118" s="69"/>
      <c r="Q118" s="113"/>
      <c r="R118" s="113"/>
      <c r="S118" s="113"/>
      <c r="T118" s="113"/>
      <c r="U118" s="113"/>
      <c r="V118" s="113"/>
      <c r="W118" s="113"/>
      <c r="X118" s="321"/>
      <c r="Y118" s="321"/>
      <c r="Z118" s="69"/>
      <c r="AA118" s="69"/>
      <c r="AB118" s="69"/>
      <c r="AC118" s="69"/>
      <c r="AD118" s="114"/>
      <c r="AE118" s="114"/>
      <c r="AF118" s="69"/>
      <c r="AG118" s="69"/>
      <c r="AH118" s="69"/>
      <c r="AI118" s="69"/>
      <c r="AJ118" s="444"/>
      <c r="AK118" s="69"/>
      <c r="AL118" s="114"/>
      <c r="AM118" s="69"/>
      <c r="AN118" s="444"/>
      <c r="AO118" s="444"/>
      <c r="AP118" s="451"/>
      <c r="AQ118" s="451"/>
      <c r="AR118" s="69"/>
      <c r="AS118" s="69"/>
      <c r="AT118" s="69"/>
      <c r="AU118" s="256"/>
      <c r="AV118" s="256"/>
      <c r="AW118" s="256"/>
      <c r="AX118" s="69"/>
      <c r="AY118" s="69"/>
      <c r="AZ118" s="69"/>
      <c r="BA118" s="256"/>
      <c r="BB118" s="69"/>
      <c r="BC118" s="69"/>
      <c r="BD118" s="69"/>
      <c r="BE118" s="69"/>
      <c r="BF118" s="69"/>
      <c r="BL118" s="69"/>
    </row>
    <row r="119" spans="1:64" ht="12.75">
      <c r="A119" s="69"/>
      <c r="B119" s="69"/>
      <c r="C119" s="69"/>
      <c r="D119" s="69"/>
      <c r="E119" s="69"/>
      <c r="F119" s="69"/>
      <c r="G119" s="69"/>
      <c r="H119" s="111"/>
      <c r="I119" s="69"/>
      <c r="J119" s="69"/>
      <c r="K119" s="7"/>
      <c r="L119" s="69"/>
      <c r="M119" s="69"/>
      <c r="N119" s="69"/>
      <c r="O119" s="112"/>
      <c r="P119" s="69"/>
      <c r="Q119" s="113"/>
      <c r="R119" s="113"/>
      <c r="S119" s="113"/>
      <c r="T119" s="113"/>
      <c r="U119" s="113"/>
      <c r="V119" s="113"/>
      <c r="W119" s="113"/>
      <c r="X119" s="321"/>
      <c r="Y119" s="321"/>
      <c r="Z119" s="69"/>
      <c r="AA119" s="69"/>
      <c r="AB119" s="69"/>
      <c r="AC119" s="69"/>
      <c r="AD119" s="114"/>
      <c r="AE119" s="114"/>
      <c r="AF119" s="69"/>
      <c r="AG119" s="69"/>
      <c r="AH119" s="69"/>
      <c r="AI119" s="69"/>
      <c r="AJ119" s="444"/>
      <c r="AK119" s="69"/>
      <c r="AL119" s="114"/>
      <c r="AM119" s="69"/>
      <c r="AN119" s="444"/>
      <c r="AO119" s="444"/>
      <c r="AP119" s="451"/>
      <c r="AQ119" s="451"/>
      <c r="AR119" s="69"/>
      <c r="AS119" s="69"/>
      <c r="AT119" s="69"/>
      <c r="AU119" s="256"/>
      <c r="AV119" s="256"/>
      <c r="AW119" s="256"/>
      <c r="AX119" s="69"/>
      <c r="AY119" s="69"/>
      <c r="AZ119" s="69"/>
      <c r="BA119" s="256"/>
      <c r="BB119" s="69"/>
      <c r="BC119" s="69"/>
      <c r="BD119" s="69"/>
      <c r="BE119" s="69"/>
      <c r="BF119" s="69"/>
      <c r="BL119" s="69"/>
    </row>
    <row r="120" spans="1:64" ht="12.75">
      <c r="A120" s="69"/>
      <c r="B120" s="69"/>
      <c r="C120" s="69"/>
      <c r="D120" s="69"/>
      <c r="E120" s="69"/>
      <c r="F120" s="69"/>
      <c r="G120" s="69"/>
      <c r="H120" s="111"/>
      <c r="I120" s="69"/>
      <c r="J120" s="69"/>
      <c r="K120" s="7"/>
      <c r="L120" s="69"/>
      <c r="M120" s="69"/>
      <c r="N120" s="69"/>
      <c r="O120" s="112"/>
      <c r="P120" s="69"/>
      <c r="Q120" s="113"/>
      <c r="R120" s="113"/>
      <c r="S120" s="113"/>
      <c r="T120" s="113"/>
      <c r="U120" s="113"/>
      <c r="V120" s="113"/>
      <c r="W120" s="113"/>
      <c r="X120" s="321"/>
      <c r="Y120" s="321"/>
      <c r="Z120" s="69"/>
      <c r="AA120" s="69"/>
      <c r="AB120" s="69"/>
      <c r="AC120" s="69"/>
      <c r="AD120" s="114"/>
      <c r="AE120" s="114"/>
      <c r="AF120" s="69"/>
      <c r="AG120" s="69"/>
      <c r="AH120" s="69"/>
      <c r="AI120" s="69"/>
      <c r="AJ120" s="444"/>
      <c r="AK120" s="69"/>
      <c r="AL120" s="114"/>
      <c r="AM120" s="69"/>
      <c r="AN120" s="444"/>
      <c r="AO120" s="444"/>
      <c r="AP120" s="451"/>
      <c r="AQ120" s="451"/>
      <c r="AR120" s="69"/>
      <c r="AS120" s="69"/>
      <c r="AT120" s="69"/>
      <c r="AU120" s="256"/>
      <c r="AV120" s="256"/>
      <c r="AW120" s="256"/>
      <c r="AX120" s="69"/>
      <c r="AY120" s="69"/>
      <c r="AZ120" s="69"/>
      <c r="BA120" s="256"/>
      <c r="BB120" s="69"/>
      <c r="BC120" s="69"/>
      <c r="BD120" s="69"/>
      <c r="BE120" s="69"/>
      <c r="BF120" s="69"/>
      <c r="BL120" s="69"/>
    </row>
    <row r="121" spans="1:64" ht="12.75">
      <c r="A121" s="69"/>
      <c r="B121" s="69"/>
      <c r="C121" s="69"/>
      <c r="D121" s="69"/>
      <c r="E121" s="69"/>
      <c r="F121" s="69"/>
      <c r="G121" s="69"/>
      <c r="H121" s="111"/>
      <c r="I121" s="69"/>
      <c r="J121" s="69"/>
      <c r="K121" s="7"/>
      <c r="L121" s="69"/>
      <c r="M121" s="69"/>
      <c r="N121" s="69"/>
      <c r="O121" s="112"/>
      <c r="P121" s="69"/>
      <c r="Q121" s="113"/>
      <c r="R121" s="113"/>
      <c r="S121" s="113"/>
      <c r="T121" s="113"/>
      <c r="U121" s="113"/>
      <c r="V121" s="113"/>
      <c r="W121" s="113"/>
      <c r="X121" s="321"/>
      <c r="Y121" s="321"/>
      <c r="Z121" s="69"/>
      <c r="AA121" s="69"/>
      <c r="AB121" s="69"/>
      <c r="AC121" s="69"/>
      <c r="AD121" s="114"/>
      <c r="AE121" s="114"/>
      <c r="AF121" s="69"/>
      <c r="AG121" s="69"/>
      <c r="AH121" s="69"/>
      <c r="AI121" s="69"/>
      <c r="AJ121" s="444"/>
      <c r="AK121" s="69"/>
      <c r="AL121" s="114"/>
      <c r="AM121" s="69"/>
      <c r="AN121" s="444"/>
      <c r="AO121" s="444"/>
      <c r="AP121" s="451"/>
      <c r="AQ121" s="451"/>
      <c r="AR121" s="69"/>
      <c r="AS121" s="69"/>
      <c r="AT121" s="69"/>
      <c r="AU121" s="256"/>
      <c r="AV121" s="256"/>
      <c r="AW121" s="256"/>
      <c r="AX121" s="69"/>
      <c r="AY121" s="69"/>
      <c r="AZ121" s="69"/>
      <c r="BA121" s="256"/>
      <c r="BB121" s="69"/>
      <c r="BC121" s="69"/>
      <c r="BD121" s="69"/>
      <c r="BE121" s="69"/>
      <c r="BF121" s="69"/>
      <c r="BL121" s="69"/>
    </row>
    <row r="122" spans="1:64" ht="12.75">
      <c r="A122" s="69"/>
      <c r="B122" s="69"/>
      <c r="C122" s="69"/>
      <c r="D122" s="69"/>
      <c r="E122" s="69"/>
      <c r="F122" s="69"/>
      <c r="G122" s="69"/>
      <c r="H122" s="111"/>
      <c r="I122" s="69"/>
      <c r="J122" s="69"/>
      <c r="K122" s="7"/>
      <c r="L122" s="69"/>
      <c r="M122" s="69"/>
      <c r="N122" s="69"/>
      <c r="O122" s="112"/>
      <c r="P122" s="69"/>
      <c r="Q122" s="113"/>
      <c r="R122" s="113"/>
      <c r="S122" s="113"/>
      <c r="T122" s="113"/>
      <c r="U122" s="113"/>
      <c r="V122" s="113"/>
      <c r="W122" s="113"/>
      <c r="X122" s="321"/>
      <c r="Y122" s="321"/>
      <c r="Z122" s="69"/>
      <c r="AA122" s="69"/>
      <c r="AB122" s="69"/>
      <c r="AC122" s="69"/>
      <c r="AD122" s="114"/>
      <c r="AE122" s="114"/>
      <c r="AF122" s="69"/>
      <c r="AG122" s="69"/>
      <c r="AH122" s="69"/>
      <c r="AI122" s="69"/>
      <c r="AJ122" s="444"/>
      <c r="AK122" s="69"/>
      <c r="AL122" s="114"/>
      <c r="AM122" s="69"/>
      <c r="AN122" s="444"/>
      <c r="AO122" s="444"/>
      <c r="AP122" s="451"/>
      <c r="AQ122" s="451"/>
      <c r="AR122" s="69"/>
      <c r="AS122" s="69"/>
      <c r="AT122" s="69"/>
      <c r="AU122" s="256"/>
      <c r="AV122" s="256"/>
      <c r="AW122" s="256"/>
      <c r="AX122" s="69"/>
      <c r="AY122" s="69"/>
      <c r="AZ122" s="69"/>
      <c r="BA122" s="256"/>
      <c r="BB122" s="69"/>
      <c r="BC122" s="69"/>
      <c r="BD122" s="69"/>
      <c r="BE122" s="69"/>
      <c r="BF122" s="69"/>
      <c r="BL122" s="69"/>
    </row>
    <row r="123" spans="1:64" ht="12.75">
      <c r="A123" s="69"/>
      <c r="B123" s="69"/>
      <c r="C123" s="69"/>
      <c r="D123" s="69"/>
      <c r="E123" s="69"/>
      <c r="F123" s="69"/>
      <c r="G123" s="69"/>
      <c r="H123" s="111"/>
      <c r="I123" s="69"/>
      <c r="J123" s="69"/>
      <c r="K123" s="7"/>
      <c r="L123" s="69"/>
      <c r="M123" s="69"/>
      <c r="N123" s="69"/>
      <c r="O123" s="112"/>
      <c r="P123" s="69"/>
      <c r="Q123" s="113"/>
      <c r="R123" s="113"/>
      <c r="S123" s="113"/>
      <c r="T123" s="113"/>
      <c r="U123" s="113"/>
      <c r="V123" s="113"/>
      <c r="W123" s="113"/>
      <c r="X123" s="321"/>
      <c r="Y123" s="321"/>
      <c r="Z123" s="69"/>
      <c r="AA123" s="69"/>
      <c r="AB123" s="69"/>
      <c r="AC123" s="69"/>
      <c r="AD123" s="114"/>
      <c r="AE123" s="114"/>
      <c r="AF123" s="69"/>
      <c r="AG123" s="69"/>
      <c r="AH123" s="69"/>
      <c r="AI123" s="69"/>
      <c r="AJ123" s="444"/>
      <c r="AK123" s="69"/>
      <c r="AL123" s="114"/>
      <c r="AM123" s="69"/>
      <c r="AN123" s="444"/>
      <c r="AO123" s="444"/>
      <c r="AP123" s="451"/>
      <c r="AQ123" s="451"/>
      <c r="AR123" s="69"/>
      <c r="AS123" s="69"/>
      <c r="AT123" s="69"/>
      <c r="AU123" s="256"/>
      <c r="AV123" s="256"/>
      <c r="AW123" s="256"/>
      <c r="AX123" s="69"/>
      <c r="AY123" s="69"/>
      <c r="AZ123" s="69"/>
      <c r="BA123" s="256"/>
      <c r="BB123" s="69"/>
      <c r="BC123" s="69"/>
      <c r="BD123" s="69"/>
      <c r="BE123" s="69"/>
      <c r="BF123" s="69"/>
      <c r="BL123" s="69"/>
    </row>
    <row r="124" spans="1:64" ht="12.75">
      <c r="A124" s="69"/>
      <c r="B124" s="69"/>
      <c r="C124" s="69"/>
      <c r="D124" s="69"/>
      <c r="E124" s="69"/>
      <c r="F124" s="69"/>
      <c r="G124" s="69"/>
      <c r="H124" s="111"/>
      <c r="I124" s="69"/>
      <c r="J124" s="69"/>
      <c r="K124" s="7"/>
      <c r="L124" s="69"/>
      <c r="M124" s="69"/>
      <c r="N124" s="69"/>
      <c r="O124" s="112"/>
      <c r="P124" s="69"/>
      <c r="Q124" s="113"/>
      <c r="R124" s="113"/>
      <c r="S124" s="113"/>
      <c r="T124" s="113"/>
      <c r="U124" s="113"/>
      <c r="V124" s="113"/>
      <c r="W124" s="113"/>
      <c r="X124" s="321"/>
      <c r="Y124" s="321"/>
      <c r="Z124" s="69"/>
      <c r="AA124" s="69"/>
      <c r="AB124" s="69"/>
      <c r="AC124" s="69"/>
      <c r="AD124" s="114"/>
      <c r="AE124" s="114"/>
      <c r="AF124" s="69"/>
      <c r="AG124" s="69"/>
      <c r="AH124" s="69"/>
      <c r="AI124" s="69"/>
      <c r="AJ124" s="444"/>
      <c r="AK124" s="69"/>
      <c r="AL124" s="114"/>
      <c r="AM124" s="69"/>
      <c r="AN124" s="444"/>
      <c r="AO124" s="444"/>
      <c r="AP124" s="451"/>
      <c r="AQ124" s="451"/>
      <c r="AR124" s="69"/>
      <c r="AS124" s="69"/>
      <c r="AT124" s="69"/>
      <c r="AU124" s="256"/>
      <c r="AV124" s="256"/>
      <c r="AW124" s="256"/>
      <c r="AX124" s="69"/>
      <c r="AY124" s="69"/>
      <c r="AZ124" s="69"/>
      <c r="BA124" s="256"/>
      <c r="BB124" s="69"/>
      <c r="BC124" s="69"/>
      <c r="BD124" s="69"/>
      <c r="BE124" s="69"/>
      <c r="BF124" s="69"/>
      <c r="BL124" s="69"/>
    </row>
    <row r="125" spans="1:64" ht="12.75">
      <c r="A125" s="69"/>
      <c r="B125" s="69"/>
      <c r="C125" s="69"/>
      <c r="D125" s="69"/>
      <c r="E125" s="69"/>
      <c r="F125" s="69"/>
      <c r="G125" s="69"/>
      <c r="H125" s="111"/>
      <c r="I125" s="69"/>
      <c r="J125" s="69"/>
      <c r="K125" s="7"/>
      <c r="L125" s="69"/>
      <c r="M125" s="69"/>
      <c r="N125" s="69"/>
      <c r="O125" s="112"/>
      <c r="P125" s="69"/>
      <c r="Q125" s="113"/>
      <c r="R125" s="113"/>
      <c r="S125" s="113"/>
      <c r="T125" s="113"/>
      <c r="U125" s="113"/>
      <c r="V125" s="113"/>
      <c r="W125" s="113"/>
      <c r="X125" s="321"/>
      <c r="Y125" s="321"/>
      <c r="Z125" s="69"/>
      <c r="AA125" s="69"/>
      <c r="AB125" s="69"/>
      <c r="AC125" s="69"/>
      <c r="AD125" s="114"/>
      <c r="AE125" s="114"/>
      <c r="AF125" s="69"/>
      <c r="AG125" s="69"/>
      <c r="AH125" s="69"/>
      <c r="AI125" s="69"/>
      <c r="AJ125" s="444"/>
      <c r="AK125" s="69"/>
      <c r="AL125" s="114"/>
      <c r="AM125" s="69"/>
      <c r="AN125" s="444"/>
      <c r="AO125" s="444"/>
      <c r="AP125" s="451"/>
      <c r="AQ125" s="451"/>
      <c r="AR125" s="69"/>
      <c r="AS125" s="69"/>
      <c r="AT125" s="69"/>
      <c r="AU125" s="256"/>
      <c r="AV125" s="256"/>
      <c r="AW125" s="256"/>
      <c r="AX125" s="69"/>
      <c r="AY125" s="69"/>
      <c r="AZ125" s="69"/>
      <c r="BA125" s="256"/>
      <c r="BB125" s="69"/>
      <c r="BC125" s="69"/>
      <c r="BD125" s="69"/>
      <c r="BE125" s="69"/>
      <c r="BF125" s="69"/>
      <c r="BL125" s="69"/>
    </row>
    <row r="126" spans="1:64" ht="12.75">
      <c r="A126" s="69"/>
      <c r="B126" s="69"/>
      <c r="C126" s="69"/>
      <c r="D126" s="69"/>
      <c r="E126" s="69"/>
      <c r="F126" s="69"/>
      <c r="G126" s="69"/>
      <c r="H126" s="111"/>
      <c r="I126" s="69"/>
      <c r="J126" s="69"/>
      <c r="K126" s="7"/>
      <c r="L126" s="69"/>
      <c r="M126" s="69"/>
      <c r="N126" s="69"/>
      <c r="O126" s="112"/>
      <c r="P126" s="69"/>
      <c r="Q126" s="113"/>
      <c r="R126" s="113"/>
      <c r="S126" s="113"/>
      <c r="T126" s="113"/>
      <c r="U126" s="113"/>
      <c r="V126" s="113"/>
      <c r="W126" s="113"/>
      <c r="X126" s="321"/>
      <c r="Y126" s="321"/>
      <c r="Z126" s="69"/>
      <c r="AA126" s="69"/>
      <c r="AB126" s="69"/>
      <c r="AC126" s="69"/>
      <c r="AD126" s="114"/>
      <c r="AE126" s="114"/>
      <c r="AF126" s="69"/>
      <c r="AG126" s="69"/>
      <c r="AH126" s="69"/>
      <c r="AI126" s="69"/>
      <c r="AJ126" s="444"/>
      <c r="AK126" s="69"/>
      <c r="AL126" s="114"/>
      <c r="AM126" s="69"/>
      <c r="AN126" s="444"/>
      <c r="AO126" s="444"/>
      <c r="AP126" s="451"/>
      <c r="AQ126" s="451"/>
      <c r="AR126" s="69"/>
      <c r="AS126" s="69"/>
      <c r="AT126" s="69"/>
      <c r="AU126" s="256"/>
      <c r="AV126" s="256"/>
      <c r="AW126" s="256"/>
      <c r="AX126" s="69"/>
      <c r="AY126" s="69"/>
      <c r="AZ126" s="69"/>
      <c r="BA126" s="256"/>
      <c r="BB126" s="69"/>
      <c r="BC126" s="69"/>
      <c r="BD126" s="69"/>
      <c r="BE126" s="69"/>
      <c r="BF126" s="69"/>
      <c r="BL126" s="69"/>
    </row>
    <row r="127" spans="1:64" ht="12.75">
      <c r="A127" s="69"/>
      <c r="B127" s="69"/>
      <c r="C127" s="69"/>
      <c r="D127" s="69"/>
      <c r="E127" s="69"/>
      <c r="F127" s="69"/>
      <c r="G127" s="69"/>
      <c r="H127" s="111"/>
      <c r="I127" s="69"/>
      <c r="J127" s="69"/>
      <c r="K127" s="7"/>
      <c r="L127" s="69"/>
      <c r="M127" s="69"/>
      <c r="N127" s="69"/>
      <c r="O127" s="112"/>
      <c r="P127" s="69"/>
      <c r="Q127" s="113"/>
      <c r="R127" s="113"/>
      <c r="S127" s="113"/>
      <c r="T127" s="113"/>
      <c r="U127" s="113"/>
      <c r="V127" s="113"/>
      <c r="W127" s="113"/>
      <c r="X127" s="321"/>
      <c r="Y127" s="321"/>
      <c r="Z127" s="69"/>
      <c r="AA127" s="69"/>
      <c r="AB127" s="69"/>
      <c r="AC127" s="69"/>
      <c r="AD127" s="114"/>
      <c r="AE127" s="114"/>
      <c r="AF127" s="69"/>
      <c r="AG127" s="69"/>
      <c r="AH127" s="69"/>
      <c r="AI127" s="69"/>
      <c r="AJ127" s="444"/>
      <c r="AK127" s="69"/>
      <c r="AL127" s="114"/>
      <c r="AM127" s="69"/>
      <c r="AN127" s="444"/>
      <c r="AO127" s="444"/>
      <c r="AP127" s="451"/>
      <c r="AQ127" s="451"/>
      <c r="AR127" s="69"/>
      <c r="AS127" s="69"/>
      <c r="AT127" s="69"/>
      <c r="AU127" s="256"/>
      <c r="AV127" s="256"/>
      <c r="AW127" s="256"/>
      <c r="AX127" s="69"/>
      <c r="AY127" s="69"/>
      <c r="AZ127" s="69"/>
      <c r="BA127" s="256"/>
      <c r="BB127" s="69"/>
      <c r="BC127" s="69"/>
      <c r="BD127" s="69"/>
      <c r="BE127" s="69"/>
      <c r="BF127" s="69"/>
      <c r="BL127" s="69"/>
    </row>
    <row r="128" spans="1:64" ht="12.75">
      <c r="A128" s="69"/>
      <c r="B128" s="69"/>
      <c r="C128" s="69"/>
      <c r="D128" s="69"/>
      <c r="E128" s="69"/>
      <c r="F128" s="69"/>
      <c r="G128" s="69"/>
      <c r="H128" s="111"/>
      <c r="I128" s="69"/>
      <c r="J128" s="69"/>
      <c r="K128" s="7"/>
      <c r="L128" s="69"/>
      <c r="M128" s="69"/>
      <c r="N128" s="69"/>
      <c r="O128" s="112"/>
      <c r="P128" s="69"/>
      <c r="Q128" s="113"/>
      <c r="R128" s="113"/>
      <c r="S128" s="113"/>
      <c r="T128" s="113"/>
      <c r="U128" s="113"/>
      <c r="V128" s="113"/>
      <c r="W128" s="113"/>
      <c r="X128" s="321"/>
      <c r="Y128" s="321"/>
      <c r="Z128" s="69"/>
      <c r="AA128" s="69"/>
      <c r="AB128" s="69"/>
      <c r="AC128" s="69"/>
      <c r="AD128" s="114"/>
      <c r="AE128" s="114"/>
      <c r="AF128" s="69"/>
      <c r="AG128" s="69"/>
      <c r="AH128" s="69"/>
      <c r="AI128" s="69"/>
      <c r="AJ128" s="444"/>
      <c r="AK128" s="69"/>
      <c r="AL128" s="114"/>
      <c r="AM128" s="69"/>
      <c r="AN128" s="444"/>
      <c r="AO128" s="444"/>
      <c r="AP128" s="451"/>
      <c r="AQ128" s="451"/>
      <c r="AR128" s="69"/>
      <c r="AS128" s="69"/>
      <c r="AT128" s="69"/>
      <c r="AU128" s="256"/>
      <c r="AV128" s="256"/>
      <c r="AW128" s="256"/>
      <c r="AX128" s="69"/>
      <c r="AY128" s="69"/>
      <c r="AZ128" s="69"/>
      <c r="BA128" s="256"/>
      <c r="BB128" s="69"/>
      <c r="BC128" s="69"/>
      <c r="BD128" s="69"/>
      <c r="BE128" s="69"/>
      <c r="BF128" s="69"/>
      <c r="BL128" s="69"/>
    </row>
    <row r="129" spans="1:64" ht="12.75">
      <c r="A129" s="69"/>
      <c r="B129" s="69"/>
      <c r="C129" s="69"/>
      <c r="D129" s="69"/>
      <c r="E129" s="69"/>
      <c r="F129" s="69"/>
      <c r="G129" s="69"/>
      <c r="H129" s="111"/>
      <c r="I129" s="69"/>
      <c r="J129" s="69"/>
      <c r="K129" s="7"/>
      <c r="L129" s="69"/>
      <c r="M129" s="69"/>
      <c r="N129" s="69"/>
      <c r="O129" s="112"/>
      <c r="P129" s="69"/>
      <c r="Q129" s="113"/>
      <c r="R129" s="113"/>
      <c r="S129" s="113"/>
      <c r="T129" s="113"/>
      <c r="U129" s="113"/>
      <c r="V129" s="113"/>
      <c r="W129" s="113"/>
      <c r="X129" s="321"/>
      <c r="Y129" s="321"/>
      <c r="Z129" s="69"/>
      <c r="AA129" s="69"/>
      <c r="AB129" s="69"/>
      <c r="AC129" s="69"/>
      <c r="AD129" s="114"/>
      <c r="AE129" s="114"/>
      <c r="AF129" s="69"/>
      <c r="AG129" s="69"/>
      <c r="AH129" s="69"/>
      <c r="AI129" s="69"/>
      <c r="AJ129" s="444"/>
      <c r="AK129" s="69"/>
      <c r="AL129" s="114"/>
      <c r="AM129" s="69"/>
      <c r="AN129" s="444"/>
      <c r="AO129" s="444"/>
      <c r="AP129" s="451"/>
      <c r="AQ129" s="451"/>
      <c r="AR129" s="69"/>
      <c r="AS129" s="69"/>
      <c r="AT129" s="69"/>
      <c r="AU129" s="256"/>
      <c r="AV129" s="256"/>
      <c r="AW129" s="256"/>
      <c r="AX129" s="69"/>
      <c r="AY129" s="69"/>
      <c r="AZ129" s="69"/>
      <c r="BA129" s="256"/>
      <c r="BB129" s="69"/>
      <c r="BC129" s="69"/>
      <c r="BD129" s="69"/>
      <c r="BE129" s="69"/>
      <c r="BF129" s="69"/>
      <c r="BL129" s="69"/>
    </row>
    <row r="130" spans="1:64" ht="12.75">
      <c r="A130" s="69"/>
      <c r="B130" s="69"/>
      <c r="C130" s="69"/>
      <c r="D130" s="69"/>
      <c r="E130" s="69"/>
      <c r="F130" s="69"/>
      <c r="G130" s="69"/>
      <c r="H130" s="111"/>
      <c r="I130" s="69"/>
      <c r="J130" s="69"/>
      <c r="K130" s="7"/>
      <c r="L130" s="69"/>
      <c r="M130" s="69"/>
      <c r="N130" s="69"/>
      <c r="O130" s="112"/>
      <c r="P130" s="69"/>
      <c r="Q130" s="113"/>
      <c r="R130" s="113"/>
      <c r="S130" s="113"/>
      <c r="T130" s="113"/>
      <c r="U130" s="113"/>
      <c r="V130" s="113"/>
      <c r="W130" s="113"/>
      <c r="X130" s="321"/>
      <c r="Y130" s="321"/>
      <c r="Z130" s="69"/>
      <c r="AA130" s="69"/>
      <c r="AB130" s="69"/>
      <c r="AC130" s="69"/>
      <c r="AD130" s="114"/>
      <c r="AE130" s="114"/>
      <c r="AF130" s="69"/>
      <c r="AG130" s="69"/>
      <c r="AH130" s="69"/>
      <c r="AI130" s="69"/>
      <c r="AJ130" s="444"/>
      <c r="AK130" s="69"/>
      <c r="AL130" s="114"/>
      <c r="AM130" s="69"/>
      <c r="AN130" s="444"/>
      <c r="AO130" s="444"/>
      <c r="AP130" s="451"/>
      <c r="AQ130" s="451"/>
      <c r="AR130" s="69"/>
      <c r="AS130" s="69"/>
      <c r="AT130" s="69"/>
      <c r="AU130" s="256"/>
      <c r="AV130" s="256"/>
      <c r="AW130" s="256"/>
      <c r="AX130" s="69"/>
      <c r="AY130" s="69"/>
      <c r="AZ130" s="69"/>
      <c r="BA130" s="256"/>
      <c r="BB130" s="69"/>
      <c r="BC130" s="69"/>
      <c r="BD130" s="69"/>
      <c r="BE130" s="69"/>
      <c r="BF130" s="69"/>
      <c r="BL130" s="69"/>
    </row>
    <row r="131" spans="1:64" ht="12.75">
      <c r="A131" s="69"/>
      <c r="B131" s="69"/>
      <c r="C131" s="69"/>
      <c r="D131" s="69"/>
      <c r="E131" s="69"/>
      <c r="F131" s="69"/>
      <c r="G131" s="69"/>
      <c r="H131" s="111"/>
      <c r="I131" s="69"/>
      <c r="J131" s="69"/>
      <c r="K131" s="7"/>
      <c r="L131" s="69"/>
      <c r="M131" s="69"/>
      <c r="N131" s="69"/>
      <c r="O131" s="112"/>
      <c r="P131" s="69"/>
      <c r="Q131" s="113"/>
      <c r="R131" s="113"/>
      <c r="S131" s="113"/>
      <c r="T131" s="113"/>
      <c r="U131" s="113"/>
      <c r="V131" s="113"/>
      <c r="W131" s="113"/>
      <c r="X131" s="321"/>
      <c r="Y131" s="321"/>
      <c r="Z131" s="69"/>
      <c r="AA131" s="69"/>
      <c r="AB131" s="69"/>
      <c r="AC131" s="69"/>
      <c r="AD131" s="114"/>
      <c r="AE131" s="114"/>
      <c r="AF131" s="69"/>
      <c r="AG131" s="69"/>
      <c r="AH131" s="69"/>
      <c r="AI131" s="69"/>
      <c r="AJ131" s="444"/>
      <c r="AK131" s="69"/>
      <c r="AL131" s="114"/>
      <c r="AM131" s="69"/>
      <c r="AN131" s="444"/>
      <c r="AO131" s="444"/>
      <c r="AP131" s="451"/>
      <c r="AQ131" s="451"/>
      <c r="AR131" s="69"/>
      <c r="AS131" s="69"/>
      <c r="AT131" s="69"/>
      <c r="AU131" s="256"/>
      <c r="AV131" s="256"/>
      <c r="AW131" s="256"/>
      <c r="AX131" s="69"/>
      <c r="AY131" s="69"/>
      <c r="AZ131" s="69"/>
      <c r="BA131" s="256"/>
      <c r="BB131" s="69"/>
      <c r="BC131" s="69"/>
      <c r="BD131" s="69"/>
      <c r="BE131" s="69"/>
      <c r="BF131" s="69"/>
      <c r="BL131" s="69"/>
    </row>
    <row r="132" spans="1:64" ht="12.75">
      <c r="A132" s="69"/>
      <c r="B132" s="69"/>
      <c r="C132" s="69"/>
      <c r="D132" s="69"/>
      <c r="E132" s="69"/>
      <c r="F132" s="69"/>
      <c r="G132" s="69"/>
      <c r="H132" s="111"/>
      <c r="I132" s="69"/>
      <c r="J132" s="69"/>
      <c r="K132" s="7"/>
      <c r="L132" s="69"/>
      <c r="M132" s="69"/>
      <c r="N132" s="69"/>
      <c r="O132" s="112"/>
      <c r="P132" s="69"/>
      <c r="Q132" s="113"/>
      <c r="R132" s="113"/>
      <c r="S132" s="113"/>
      <c r="T132" s="113"/>
      <c r="U132" s="113"/>
      <c r="V132" s="113"/>
      <c r="W132" s="113"/>
      <c r="X132" s="321"/>
      <c r="Y132" s="321"/>
      <c r="Z132" s="69"/>
      <c r="AA132" s="69"/>
      <c r="AB132" s="69"/>
      <c r="AC132" s="69"/>
      <c r="AD132" s="114"/>
      <c r="AE132" s="114"/>
      <c r="AF132" s="69"/>
      <c r="AG132" s="69"/>
      <c r="AH132" s="69"/>
      <c r="AI132" s="69"/>
      <c r="AJ132" s="444"/>
      <c r="AK132" s="69"/>
      <c r="AL132" s="114"/>
      <c r="AM132" s="69"/>
      <c r="AN132" s="444"/>
      <c r="AO132" s="444"/>
      <c r="AP132" s="451"/>
      <c r="AQ132" s="451"/>
      <c r="AR132" s="69"/>
      <c r="AS132" s="69"/>
      <c r="AT132" s="69"/>
      <c r="AU132" s="256"/>
      <c r="AV132" s="256"/>
      <c r="AW132" s="256"/>
      <c r="AX132" s="69"/>
      <c r="AY132" s="69"/>
      <c r="AZ132" s="69"/>
      <c r="BA132" s="256"/>
      <c r="BB132" s="69"/>
      <c r="BC132" s="69"/>
      <c r="BD132" s="69"/>
      <c r="BE132" s="69"/>
      <c r="BF132" s="69"/>
      <c r="BL132" s="69"/>
    </row>
    <row r="133" spans="1:64" ht="12.75">
      <c r="A133" s="1"/>
      <c r="C133" s="1"/>
      <c r="D133" s="110"/>
      <c r="E133" s="69"/>
      <c r="F133" s="69"/>
      <c r="G133" s="69"/>
      <c r="H133" s="111"/>
      <c r="I133" s="69"/>
      <c r="J133" s="69"/>
      <c r="K133" s="7"/>
      <c r="L133" s="69"/>
      <c r="M133" s="69"/>
      <c r="N133" s="69"/>
      <c r="O133" s="112"/>
      <c r="P133" s="69"/>
      <c r="Q133" s="113"/>
      <c r="R133" s="113"/>
      <c r="S133" s="113"/>
      <c r="T133" s="113"/>
      <c r="U133" s="113"/>
      <c r="V133" s="113"/>
      <c r="W133" s="113"/>
      <c r="X133" s="321"/>
      <c r="Y133" s="321"/>
      <c r="Z133" s="69"/>
      <c r="AA133" s="69"/>
      <c r="AB133" s="69"/>
      <c r="AC133" s="69"/>
      <c r="AD133" s="114"/>
      <c r="AE133" s="114"/>
      <c r="AF133" s="69"/>
      <c r="AG133" s="69"/>
      <c r="AH133" s="69"/>
      <c r="AI133" s="69"/>
      <c r="AJ133" s="444"/>
      <c r="AK133" s="69"/>
      <c r="AL133" s="114"/>
      <c r="AM133" s="69"/>
      <c r="AN133" s="444"/>
      <c r="AO133" s="444"/>
      <c r="AP133" s="451"/>
      <c r="AQ133" s="451"/>
      <c r="AR133" s="69"/>
      <c r="AS133" s="69"/>
      <c r="AT133" s="69"/>
      <c r="AU133" s="256"/>
      <c r="AV133" s="256"/>
      <c r="AW133" s="256"/>
      <c r="AX133" s="69"/>
      <c r="AY133" s="69"/>
      <c r="AZ133" s="69"/>
      <c r="BA133" s="256"/>
      <c r="BB133" s="69"/>
      <c r="BC133" s="69"/>
      <c r="BD133" s="69"/>
      <c r="BE133" s="69"/>
      <c r="BF133" s="69"/>
      <c r="BL133" s="69"/>
    </row>
    <row r="134" spans="1:64" ht="12.75">
      <c r="A134" s="1"/>
      <c r="C134" s="1"/>
      <c r="D134" s="110"/>
      <c r="E134" s="69"/>
      <c r="F134" s="69"/>
      <c r="G134" s="69"/>
      <c r="H134" s="111"/>
      <c r="I134" s="69"/>
      <c r="J134" s="69"/>
      <c r="K134" s="7"/>
      <c r="L134" s="69"/>
      <c r="M134" s="69"/>
      <c r="N134" s="69"/>
      <c r="O134" s="112"/>
      <c r="P134" s="69"/>
      <c r="Q134" s="113"/>
      <c r="R134" s="113"/>
      <c r="S134" s="113"/>
      <c r="T134" s="113"/>
      <c r="U134" s="113"/>
      <c r="V134" s="113"/>
      <c r="W134" s="113"/>
      <c r="X134" s="321"/>
      <c r="Y134" s="321"/>
      <c r="Z134" s="69"/>
      <c r="AA134" s="69"/>
      <c r="AB134" s="69"/>
      <c r="AC134" s="69"/>
      <c r="AD134" s="114"/>
      <c r="AE134" s="114"/>
      <c r="AF134" s="69"/>
      <c r="AG134" s="69"/>
      <c r="AH134" s="69"/>
      <c r="AI134" s="69"/>
      <c r="AJ134" s="444"/>
      <c r="AK134" s="69"/>
      <c r="AL134" s="114"/>
      <c r="AM134" s="69"/>
      <c r="AN134" s="444"/>
      <c r="AO134" s="444"/>
      <c r="AP134" s="451"/>
      <c r="AQ134" s="451"/>
      <c r="AR134" s="69"/>
      <c r="AS134" s="69"/>
      <c r="AT134" s="69"/>
      <c r="AU134" s="256"/>
      <c r="AV134" s="256"/>
      <c r="AW134" s="256"/>
      <c r="AX134" s="69"/>
      <c r="AY134" s="69"/>
      <c r="AZ134" s="69"/>
      <c r="BA134" s="256"/>
      <c r="BB134" s="69"/>
      <c r="BC134" s="69"/>
      <c r="BD134" s="69"/>
      <c r="BE134" s="69"/>
      <c r="BF134" s="69"/>
      <c r="BL134" s="69"/>
    </row>
    <row r="135" spans="1:64" ht="12.75">
      <c r="A135" s="1"/>
      <c r="C135" s="1"/>
      <c r="D135" s="110"/>
      <c r="E135" s="69"/>
      <c r="F135" s="69"/>
      <c r="G135" s="69"/>
      <c r="H135" s="111"/>
      <c r="I135" s="69"/>
      <c r="J135" s="69"/>
      <c r="K135" s="7"/>
      <c r="L135" s="69"/>
      <c r="M135" s="69"/>
      <c r="N135" s="69"/>
      <c r="O135" s="112"/>
      <c r="P135" s="69"/>
      <c r="Q135" s="113"/>
      <c r="R135" s="113"/>
      <c r="S135" s="113"/>
      <c r="T135" s="113"/>
      <c r="U135" s="113"/>
      <c r="V135" s="113"/>
      <c r="W135" s="113"/>
      <c r="X135" s="321"/>
      <c r="Y135" s="321"/>
      <c r="Z135" s="69"/>
      <c r="AA135" s="69"/>
      <c r="AB135" s="69"/>
      <c r="AC135" s="69"/>
      <c r="AD135" s="114"/>
      <c r="AE135" s="114"/>
      <c r="AF135" s="69"/>
      <c r="AG135" s="69"/>
      <c r="AH135" s="69"/>
      <c r="AI135" s="69"/>
      <c r="AJ135" s="444"/>
      <c r="AK135" s="69"/>
      <c r="AL135" s="114"/>
      <c r="AM135" s="69"/>
      <c r="AN135" s="444"/>
      <c r="AO135" s="444"/>
      <c r="AP135" s="451"/>
      <c r="AQ135" s="451"/>
      <c r="AR135" s="69"/>
      <c r="AS135" s="69"/>
      <c r="AT135" s="69"/>
      <c r="AU135" s="256"/>
      <c r="AV135" s="256"/>
      <c r="AW135" s="256"/>
      <c r="AX135" s="69"/>
      <c r="AY135" s="69"/>
      <c r="AZ135" s="69"/>
      <c r="BA135" s="256"/>
      <c r="BB135" s="69"/>
      <c r="BC135" s="69"/>
      <c r="BD135" s="69"/>
      <c r="BE135" s="69"/>
      <c r="BF135" s="69"/>
      <c r="BL135" s="69"/>
    </row>
    <row r="136" spans="1:64" ht="12.75">
      <c r="A136" s="1"/>
      <c r="C136" s="1"/>
      <c r="D136" s="110"/>
      <c r="E136" s="69"/>
      <c r="F136" s="69"/>
      <c r="G136" s="69"/>
      <c r="H136" s="111"/>
      <c r="I136" s="69"/>
      <c r="J136" s="69"/>
      <c r="K136" s="7"/>
      <c r="L136" s="69"/>
      <c r="M136" s="69"/>
      <c r="N136" s="69"/>
      <c r="O136" s="112"/>
      <c r="P136" s="69"/>
      <c r="Q136" s="113"/>
      <c r="R136" s="113"/>
      <c r="S136" s="113"/>
      <c r="T136" s="113"/>
      <c r="U136" s="113"/>
      <c r="V136" s="113"/>
      <c r="W136" s="113"/>
      <c r="X136" s="321"/>
      <c r="Y136" s="321"/>
      <c r="Z136" s="69"/>
      <c r="AA136" s="69"/>
      <c r="AB136" s="69"/>
      <c r="AC136" s="69"/>
      <c r="AD136" s="114"/>
      <c r="AE136" s="114"/>
      <c r="AF136" s="69"/>
      <c r="AG136" s="69"/>
      <c r="AH136" s="69"/>
      <c r="AI136" s="69"/>
      <c r="AJ136" s="444"/>
      <c r="AK136" s="69"/>
      <c r="AL136" s="114"/>
      <c r="AM136" s="69"/>
      <c r="AN136" s="444"/>
      <c r="AO136" s="444"/>
      <c r="AP136" s="451"/>
      <c r="AQ136" s="451"/>
      <c r="AR136" s="69"/>
      <c r="AS136" s="69"/>
      <c r="AT136" s="69"/>
      <c r="AU136" s="256"/>
      <c r="AV136" s="256"/>
      <c r="AW136" s="256"/>
      <c r="AX136" s="69"/>
      <c r="AY136" s="69"/>
      <c r="AZ136" s="69"/>
      <c r="BA136" s="256"/>
      <c r="BB136" s="69"/>
      <c r="BC136" s="69"/>
      <c r="BD136" s="69"/>
      <c r="BE136" s="69"/>
      <c r="BF136" s="69"/>
      <c r="BL136" s="69"/>
    </row>
    <row r="137" spans="1:64" ht="12.75">
      <c r="A137" s="1"/>
      <c r="C137" s="1"/>
      <c r="D137" s="110"/>
      <c r="E137" s="69"/>
      <c r="F137" s="69"/>
      <c r="G137" s="69"/>
      <c r="H137" s="111"/>
      <c r="I137" s="69"/>
      <c r="J137" s="69"/>
      <c r="K137" s="7"/>
      <c r="L137" s="69"/>
      <c r="M137" s="69"/>
      <c r="N137" s="69"/>
      <c r="O137" s="112"/>
      <c r="P137" s="69"/>
      <c r="Q137" s="113"/>
      <c r="R137" s="113"/>
      <c r="S137" s="113"/>
      <c r="T137" s="113"/>
      <c r="U137" s="113"/>
      <c r="V137" s="113"/>
      <c r="W137" s="113"/>
      <c r="X137" s="321"/>
      <c r="Y137" s="321"/>
      <c r="Z137" s="69"/>
      <c r="AA137" s="69"/>
      <c r="AB137" s="69"/>
      <c r="AC137" s="69"/>
      <c r="AD137" s="114"/>
      <c r="AE137" s="114"/>
      <c r="AF137" s="69"/>
      <c r="AG137" s="69"/>
      <c r="AH137" s="69"/>
      <c r="AI137" s="69"/>
      <c r="AJ137" s="444"/>
      <c r="AK137" s="69"/>
      <c r="AL137" s="114"/>
      <c r="AM137" s="69"/>
      <c r="AN137" s="444"/>
      <c r="AO137" s="444"/>
      <c r="AP137" s="451"/>
      <c r="AQ137" s="451"/>
      <c r="AR137" s="69"/>
      <c r="AS137" s="69"/>
      <c r="AT137" s="69"/>
      <c r="AU137" s="256"/>
      <c r="AV137" s="256"/>
      <c r="AW137" s="256"/>
      <c r="AX137" s="69"/>
      <c r="AY137" s="69"/>
      <c r="AZ137" s="69"/>
      <c r="BA137" s="256"/>
      <c r="BB137" s="69"/>
      <c r="BC137" s="69"/>
      <c r="BD137" s="69"/>
      <c r="BE137" s="69"/>
      <c r="BF137" s="69"/>
      <c r="BL137" s="69"/>
    </row>
    <row r="138" spans="1:64" ht="12.75">
      <c r="A138" s="1"/>
      <c r="C138" s="1"/>
      <c r="D138" s="110"/>
      <c r="E138" s="69"/>
      <c r="F138" s="69"/>
      <c r="G138" s="69"/>
      <c r="H138" s="111"/>
      <c r="I138" s="69"/>
      <c r="J138" s="69"/>
      <c r="K138" s="7"/>
      <c r="L138" s="69"/>
      <c r="M138" s="69"/>
      <c r="N138" s="69"/>
      <c r="O138" s="112"/>
      <c r="P138" s="69"/>
      <c r="Q138" s="113"/>
      <c r="R138" s="113"/>
      <c r="S138" s="113"/>
      <c r="T138" s="113"/>
      <c r="U138" s="113"/>
      <c r="V138" s="113"/>
      <c r="W138" s="113"/>
      <c r="X138" s="321"/>
      <c r="Y138" s="321"/>
      <c r="Z138" s="69"/>
      <c r="AA138" s="69"/>
      <c r="AB138" s="69"/>
      <c r="AC138" s="69"/>
      <c r="AD138" s="114"/>
      <c r="AE138" s="114"/>
      <c r="AF138" s="69"/>
      <c r="AG138" s="69"/>
      <c r="AH138" s="69"/>
      <c r="AI138" s="69"/>
      <c r="AJ138" s="444"/>
      <c r="AK138" s="69"/>
      <c r="AL138" s="114"/>
      <c r="AM138" s="69"/>
      <c r="AN138" s="444"/>
      <c r="AO138" s="444"/>
      <c r="AP138" s="451"/>
      <c r="AQ138" s="451"/>
      <c r="AR138" s="69"/>
      <c r="AS138" s="69"/>
      <c r="AT138" s="69"/>
      <c r="AU138" s="256"/>
      <c r="AV138" s="256"/>
      <c r="AW138" s="256"/>
      <c r="AX138" s="69"/>
      <c r="AY138" s="69"/>
      <c r="AZ138" s="69"/>
      <c r="BA138" s="256"/>
      <c r="BB138" s="69"/>
      <c r="BC138" s="69"/>
      <c r="BD138" s="69"/>
      <c r="BE138" s="69"/>
      <c r="BF138" s="69"/>
      <c r="BL138" s="69"/>
    </row>
    <row r="139" spans="1:64" ht="12.75">
      <c r="A139" s="1"/>
      <c r="C139" s="1"/>
      <c r="D139" s="110"/>
      <c r="E139" s="69"/>
      <c r="F139" s="69"/>
      <c r="G139" s="69"/>
      <c r="H139" s="111"/>
      <c r="I139" s="69"/>
      <c r="J139" s="69"/>
      <c r="K139" s="7"/>
      <c r="L139" s="69"/>
      <c r="M139" s="69"/>
      <c r="N139" s="69"/>
      <c r="O139" s="112"/>
      <c r="P139" s="69"/>
      <c r="Q139" s="113"/>
      <c r="R139" s="113"/>
      <c r="S139" s="113"/>
      <c r="T139" s="113"/>
      <c r="U139" s="113"/>
      <c r="V139" s="113"/>
      <c r="W139" s="113"/>
      <c r="X139" s="321"/>
      <c r="Y139" s="321"/>
      <c r="Z139" s="69"/>
      <c r="AA139" s="69"/>
      <c r="AB139" s="69"/>
      <c r="AC139" s="69"/>
      <c r="AD139" s="114"/>
      <c r="AE139" s="114"/>
      <c r="AF139" s="69"/>
      <c r="AG139" s="69"/>
      <c r="AH139" s="69"/>
      <c r="AI139" s="69"/>
      <c r="AJ139" s="444"/>
      <c r="AK139" s="69"/>
      <c r="AL139" s="114"/>
      <c r="AM139" s="69"/>
      <c r="AN139" s="444"/>
      <c r="AO139" s="444"/>
      <c r="AP139" s="451"/>
      <c r="AQ139" s="451"/>
      <c r="AR139" s="69"/>
      <c r="AS139" s="69"/>
      <c r="AT139" s="69"/>
      <c r="AU139" s="256"/>
      <c r="AV139" s="256"/>
      <c r="AW139" s="256"/>
      <c r="AX139" s="69"/>
      <c r="AY139" s="69"/>
      <c r="AZ139" s="69"/>
      <c r="BA139" s="256"/>
      <c r="BB139" s="69"/>
      <c r="BC139" s="69"/>
      <c r="BD139" s="69"/>
      <c r="BE139" s="69"/>
      <c r="BF139" s="69"/>
      <c r="BL139" s="69"/>
    </row>
    <row r="140" spans="1:64" ht="12.75">
      <c r="A140" s="1"/>
      <c r="C140" s="1"/>
      <c r="D140" s="110"/>
      <c r="E140" s="69"/>
      <c r="F140" s="69"/>
      <c r="G140" s="69"/>
      <c r="H140" s="111"/>
      <c r="I140" s="69"/>
      <c r="J140" s="69"/>
      <c r="K140" s="7"/>
      <c r="L140" s="69"/>
      <c r="M140" s="69"/>
      <c r="N140" s="69"/>
      <c r="O140" s="112"/>
      <c r="P140" s="69"/>
      <c r="Q140" s="113"/>
      <c r="R140" s="113"/>
      <c r="S140" s="113"/>
      <c r="T140" s="113"/>
      <c r="U140" s="113"/>
      <c r="V140" s="113"/>
      <c r="W140" s="113"/>
      <c r="X140" s="321"/>
      <c r="Y140" s="321"/>
      <c r="Z140" s="69"/>
      <c r="AA140" s="69"/>
      <c r="AB140" s="69"/>
      <c r="AC140" s="69"/>
      <c r="AD140" s="114"/>
      <c r="AE140" s="114"/>
      <c r="AF140" s="69"/>
      <c r="AG140" s="69"/>
      <c r="AH140" s="69"/>
      <c r="AI140" s="69"/>
      <c r="AJ140" s="444"/>
      <c r="AK140" s="69"/>
      <c r="AL140" s="114"/>
      <c r="AM140" s="69"/>
      <c r="AN140" s="444"/>
      <c r="AO140" s="444"/>
      <c r="AP140" s="451"/>
      <c r="AQ140" s="451"/>
      <c r="AR140" s="69"/>
      <c r="AS140" s="69"/>
      <c r="AT140" s="69"/>
      <c r="AU140" s="256"/>
      <c r="AV140" s="256"/>
      <c r="AW140" s="256"/>
      <c r="AX140" s="69"/>
      <c r="AY140" s="69"/>
      <c r="AZ140" s="69"/>
      <c r="BA140" s="256"/>
      <c r="BB140" s="69"/>
      <c r="BC140" s="69"/>
      <c r="BD140" s="69"/>
      <c r="BE140" s="69"/>
      <c r="BF140" s="69"/>
      <c r="BL140" s="69"/>
    </row>
    <row r="141" spans="1:64" ht="12.75">
      <c r="A141" s="1"/>
      <c r="C141" s="1"/>
      <c r="D141" s="110"/>
      <c r="E141" s="69"/>
      <c r="F141" s="69"/>
      <c r="G141" s="69"/>
      <c r="H141" s="111"/>
      <c r="I141" s="69"/>
      <c r="J141" s="69"/>
      <c r="K141" s="7"/>
      <c r="L141" s="69"/>
      <c r="M141" s="69"/>
      <c r="N141" s="69"/>
      <c r="O141" s="112"/>
      <c r="P141" s="69"/>
      <c r="Q141" s="113"/>
      <c r="R141" s="113"/>
      <c r="S141" s="113"/>
      <c r="T141" s="113"/>
      <c r="U141" s="113"/>
      <c r="V141" s="113"/>
      <c r="W141" s="113"/>
      <c r="X141" s="321"/>
      <c r="Y141" s="321"/>
      <c r="Z141" s="69"/>
      <c r="AA141" s="69"/>
      <c r="AB141" s="69"/>
      <c r="AC141" s="69"/>
      <c r="AD141" s="114"/>
      <c r="AE141" s="114"/>
      <c r="AF141" s="69"/>
      <c r="AG141" s="69"/>
      <c r="AH141" s="69"/>
      <c r="AI141" s="69"/>
      <c r="AJ141" s="444"/>
      <c r="AK141" s="69"/>
      <c r="AL141" s="114"/>
      <c r="AM141" s="69"/>
      <c r="AN141" s="444"/>
      <c r="AO141" s="444"/>
      <c r="AP141" s="451"/>
      <c r="AQ141" s="451"/>
      <c r="AR141" s="69"/>
      <c r="AS141" s="69"/>
      <c r="AT141" s="69"/>
      <c r="AU141" s="256"/>
      <c r="AV141" s="256"/>
      <c r="AW141" s="256"/>
      <c r="AX141" s="69"/>
      <c r="AY141" s="69"/>
      <c r="AZ141" s="69"/>
      <c r="BA141" s="256"/>
      <c r="BB141" s="69"/>
      <c r="BC141" s="69"/>
      <c r="BD141" s="69"/>
      <c r="BE141" s="69"/>
      <c r="BF141" s="69"/>
      <c r="BL141" s="69"/>
    </row>
    <row r="142" spans="1:64" ht="12.75">
      <c r="A142" s="1"/>
      <c r="C142" s="1"/>
      <c r="D142" s="110"/>
      <c r="E142" s="69"/>
      <c r="F142" s="69"/>
      <c r="G142" s="69"/>
      <c r="H142" s="111"/>
      <c r="I142" s="69"/>
      <c r="J142" s="69"/>
      <c r="K142" s="7"/>
      <c r="L142" s="69"/>
      <c r="M142" s="69"/>
      <c r="N142" s="69"/>
      <c r="O142" s="112"/>
      <c r="P142" s="69"/>
      <c r="Q142" s="113"/>
      <c r="R142" s="113"/>
      <c r="S142" s="113"/>
      <c r="T142" s="113"/>
      <c r="U142" s="113"/>
      <c r="V142" s="113"/>
      <c r="W142" s="113"/>
      <c r="X142" s="321"/>
      <c r="Y142" s="321"/>
      <c r="Z142" s="69"/>
      <c r="AA142" s="69"/>
      <c r="AB142" s="69"/>
      <c r="AC142" s="69"/>
      <c r="AD142" s="114"/>
      <c r="AE142" s="114"/>
      <c r="AF142" s="69"/>
      <c r="AG142" s="69"/>
      <c r="AH142" s="69"/>
      <c r="AI142" s="69"/>
      <c r="AJ142" s="444"/>
      <c r="AK142" s="69"/>
      <c r="AL142" s="114"/>
      <c r="AM142" s="69"/>
      <c r="AN142" s="444"/>
      <c r="AO142" s="444"/>
      <c r="AP142" s="451"/>
      <c r="AQ142" s="451"/>
      <c r="AR142" s="69"/>
      <c r="AS142" s="69"/>
      <c r="AT142" s="69"/>
      <c r="AU142" s="256"/>
      <c r="AV142" s="256"/>
      <c r="AW142" s="256"/>
      <c r="AX142" s="69"/>
      <c r="AY142" s="69"/>
      <c r="AZ142" s="69"/>
      <c r="BA142" s="256"/>
      <c r="BB142" s="69"/>
      <c r="BC142" s="69"/>
      <c r="BD142" s="69"/>
      <c r="BE142" s="69"/>
      <c r="BF142" s="69"/>
      <c r="BL142" s="69"/>
    </row>
    <row r="143" spans="1:64" ht="12.75">
      <c r="A143" s="1"/>
      <c r="C143" s="1"/>
      <c r="D143" s="110"/>
      <c r="E143" s="69"/>
      <c r="F143" s="69"/>
      <c r="G143" s="69"/>
      <c r="H143" s="111"/>
      <c r="I143" s="69"/>
      <c r="J143" s="69"/>
      <c r="K143" s="7"/>
      <c r="L143" s="69"/>
      <c r="M143" s="69"/>
      <c r="N143" s="69"/>
      <c r="O143" s="112"/>
      <c r="P143" s="69"/>
      <c r="Q143" s="113"/>
      <c r="R143" s="113"/>
      <c r="S143" s="113"/>
      <c r="T143" s="113"/>
      <c r="U143" s="113"/>
      <c r="V143" s="113"/>
      <c r="W143" s="113"/>
      <c r="X143" s="321"/>
      <c r="Y143" s="321"/>
      <c r="Z143" s="69"/>
      <c r="AA143" s="69"/>
      <c r="AB143" s="69"/>
      <c r="AC143" s="69"/>
      <c r="AD143" s="114"/>
      <c r="AE143" s="114"/>
      <c r="AF143" s="69"/>
      <c r="AG143" s="69"/>
      <c r="AH143" s="69"/>
      <c r="AI143" s="69"/>
      <c r="AJ143" s="444"/>
      <c r="AK143" s="69"/>
      <c r="AL143" s="114"/>
      <c r="AM143" s="69"/>
      <c r="AN143" s="444"/>
      <c r="AO143" s="444"/>
      <c r="AP143" s="451"/>
      <c r="AQ143" s="451"/>
      <c r="AR143" s="69"/>
      <c r="AS143" s="69"/>
      <c r="AT143" s="69"/>
      <c r="AU143" s="256"/>
      <c r="AV143" s="256"/>
      <c r="AW143" s="256"/>
      <c r="AX143" s="69"/>
      <c r="AY143" s="69"/>
      <c r="AZ143" s="69"/>
      <c r="BA143" s="256"/>
      <c r="BB143" s="69"/>
      <c r="BC143" s="69"/>
      <c r="BD143" s="69"/>
      <c r="BE143" s="69"/>
      <c r="BF143" s="69"/>
      <c r="BL143" s="69"/>
    </row>
    <row r="144" spans="1:64" ht="12.75">
      <c r="A144" s="1"/>
      <c r="C144" s="1"/>
      <c r="D144" s="110"/>
      <c r="E144" s="69"/>
      <c r="F144" s="69"/>
      <c r="G144" s="69"/>
      <c r="H144" s="111"/>
      <c r="I144" s="69"/>
      <c r="J144" s="69"/>
      <c r="K144" s="7"/>
      <c r="L144" s="69"/>
      <c r="M144" s="69"/>
      <c r="N144" s="69"/>
      <c r="O144" s="112"/>
      <c r="P144" s="69"/>
      <c r="Q144" s="113"/>
      <c r="R144" s="113"/>
      <c r="S144" s="113"/>
      <c r="T144" s="113"/>
      <c r="U144" s="113"/>
      <c r="V144" s="113"/>
      <c r="W144" s="113"/>
      <c r="X144" s="321"/>
      <c r="Y144" s="321"/>
      <c r="Z144" s="69"/>
      <c r="AA144" s="69"/>
      <c r="AB144" s="69"/>
      <c r="AC144" s="69"/>
      <c r="AD144" s="114"/>
      <c r="AE144" s="114"/>
      <c r="AF144" s="69"/>
      <c r="AG144" s="69"/>
      <c r="AH144" s="69"/>
      <c r="AI144" s="69"/>
      <c r="AJ144" s="444"/>
      <c r="AK144" s="69"/>
      <c r="AL144" s="114"/>
      <c r="AM144" s="69"/>
      <c r="AN144" s="444"/>
      <c r="AO144" s="444"/>
      <c r="AP144" s="451"/>
      <c r="AQ144" s="451"/>
      <c r="AR144" s="69"/>
      <c r="AS144" s="69"/>
      <c r="AT144" s="69"/>
      <c r="AU144" s="256"/>
      <c r="AV144" s="256"/>
      <c r="AW144" s="256"/>
      <c r="AX144" s="69"/>
      <c r="AY144" s="69"/>
      <c r="AZ144" s="69"/>
      <c r="BA144" s="256"/>
      <c r="BB144" s="69"/>
      <c r="BC144" s="69"/>
      <c r="BD144" s="69"/>
      <c r="BE144" s="69"/>
      <c r="BF144" s="69"/>
      <c r="BL144" s="69"/>
    </row>
    <row r="145" spans="1:64" ht="12.75">
      <c r="A145" s="1"/>
      <c r="C145" s="1"/>
      <c r="D145" s="110"/>
      <c r="E145" s="69"/>
      <c r="F145" s="69"/>
      <c r="G145" s="69"/>
      <c r="H145" s="111"/>
      <c r="I145" s="69"/>
      <c r="J145" s="69"/>
      <c r="K145" s="7"/>
      <c r="L145" s="69"/>
      <c r="M145" s="69"/>
      <c r="N145" s="69"/>
      <c r="O145" s="112"/>
      <c r="P145" s="69"/>
      <c r="Q145" s="113"/>
      <c r="R145" s="113"/>
      <c r="S145" s="113"/>
      <c r="T145" s="113"/>
      <c r="U145" s="113"/>
      <c r="V145" s="113"/>
      <c r="W145" s="113"/>
      <c r="X145" s="321"/>
      <c r="Y145" s="321"/>
      <c r="Z145" s="69"/>
      <c r="AA145" s="69"/>
      <c r="AB145" s="69"/>
      <c r="AC145" s="69"/>
      <c r="AD145" s="114"/>
      <c r="AE145" s="114"/>
      <c r="AF145" s="69"/>
      <c r="AG145" s="69"/>
      <c r="AH145" s="69"/>
      <c r="AI145" s="69"/>
      <c r="AJ145" s="444"/>
      <c r="AK145" s="69"/>
      <c r="AL145" s="114"/>
      <c r="AM145" s="69"/>
      <c r="AN145" s="444"/>
      <c r="AO145" s="444"/>
      <c r="AP145" s="451"/>
      <c r="AQ145" s="451"/>
      <c r="AR145" s="69"/>
      <c r="AS145" s="69"/>
      <c r="AT145" s="69"/>
      <c r="AU145" s="256"/>
      <c r="AV145" s="256"/>
      <c r="AW145" s="256"/>
      <c r="AX145" s="69"/>
      <c r="AY145" s="69"/>
      <c r="AZ145" s="69"/>
      <c r="BA145" s="256"/>
      <c r="BB145" s="69"/>
      <c r="BC145" s="69"/>
      <c r="BD145" s="69"/>
      <c r="BE145" s="69"/>
      <c r="BF145" s="69"/>
      <c r="BL145" s="69"/>
    </row>
    <row r="146" spans="1:64" ht="12.75">
      <c r="A146" s="1"/>
      <c r="C146" s="1"/>
      <c r="D146" s="110"/>
      <c r="E146" s="69"/>
      <c r="F146" s="69"/>
      <c r="G146" s="69"/>
      <c r="H146" s="111"/>
      <c r="I146" s="69"/>
      <c r="J146" s="69"/>
      <c r="K146" s="7"/>
      <c r="L146" s="69"/>
      <c r="M146" s="69"/>
      <c r="N146" s="69"/>
      <c r="O146" s="112"/>
      <c r="P146" s="69"/>
      <c r="Q146" s="113"/>
      <c r="R146" s="113"/>
      <c r="S146" s="113"/>
      <c r="T146" s="113"/>
      <c r="U146" s="113"/>
      <c r="V146" s="113"/>
      <c r="W146" s="113"/>
      <c r="X146" s="321"/>
      <c r="Y146" s="321"/>
      <c r="Z146" s="69"/>
      <c r="AA146" s="69"/>
      <c r="AB146" s="69"/>
      <c r="AC146" s="69"/>
      <c r="AD146" s="114"/>
      <c r="AE146" s="114"/>
      <c r="AF146" s="69"/>
      <c r="AG146" s="69"/>
      <c r="AH146" s="69"/>
      <c r="AI146" s="69"/>
      <c r="AJ146" s="444"/>
      <c r="AK146" s="69"/>
      <c r="AL146" s="114"/>
      <c r="AM146" s="69"/>
      <c r="AN146" s="444"/>
      <c r="AO146" s="444"/>
      <c r="AP146" s="451"/>
      <c r="AQ146" s="451"/>
      <c r="AR146" s="69"/>
      <c r="AS146" s="69"/>
      <c r="AT146" s="69"/>
      <c r="AU146" s="256"/>
      <c r="AV146" s="256"/>
      <c r="AW146" s="256"/>
      <c r="AX146" s="69"/>
      <c r="AY146" s="69"/>
      <c r="AZ146" s="69"/>
      <c r="BA146" s="256"/>
      <c r="BB146" s="69"/>
      <c r="BC146" s="69"/>
      <c r="BD146" s="69"/>
      <c r="BE146" s="69"/>
      <c r="BF146" s="69"/>
      <c r="BL146" s="69"/>
    </row>
    <row r="147" spans="1:64" ht="12.75">
      <c r="A147" s="1"/>
      <c r="C147" s="1"/>
      <c r="D147" s="110"/>
      <c r="E147" s="69"/>
      <c r="F147" s="69"/>
      <c r="G147" s="69"/>
      <c r="H147" s="111"/>
      <c r="I147" s="69"/>
      <c r="J147" s="69"/>
      <c r="K147" s="7"/>
      <c r="L147" s="69"/>
      <c r="M147" s="69"/>
      <c r="N147" s="69"/>
      <c r="O147" s="112"/>
      <c r="P147" s="69"/>
      <c r="Q147" s="113"/>
      <c r="R147" s="113"/>
      <c r="S147" s="113"/>
      <c r="T147" s="113"/>
      <c r="U147" s="113"/>
      <c r="V147" s="113"/>
      <c r="W147" s="113"/>
      <c r="X147" s="321"/>
      <c r="Y147" s="321"/>
      <c r="Z147" s="69"/>
      <c r="AA147" s="69"/>
      <c r="AB147" s="69"/>
      <c r="AC147" s="69"/>
      <c r="AD147" s="114"/>
      <c r="AE147" s="114"/>
      <c r="AF147" s="69"/>
      <c r="AG147" s="69"/>
      <c r="AH147" s="69"/>
      <c r="AI147" s="69"/>
      <c r="AJ147" s="444"/>
      <c r="AK147" s="69"/>
      <c r="AL147" s="114"/>
      <c r="AM147" s="69"/>
      <c r="AN147" s="444"/>
      <c r="AO147" s="444"/>
      <c r="AP147" s="451"/>
      <c r="AQ147" s="451"/>
      <c r="AR147" s="69"/>
      <c r="AS147" s="69"/>
      <c r="AT147" s="69"/>
      <c r="AU147" s="256"/>
      <c r="AV147" s="256"/>
      <c r="AW147" s="256"/>
      <c r="AX147" s="69"/>
      <c r="AY147" s="69"/>
      <c r="AZ147" s="69"/>
      <c r="BA147" s="256"/>
      <c r="BB147" s="69"/>
      <c r="BC147" s="69"/>
      <c r="BD147" s="69"/>
      <c r="BE147" s="69"/>
      <c r="BF147" s="69"/>
      <c r="BL147" s="69"/>
    </row>
    <row r="148" spans="1:64" ht="12.75">
      <c r="A148" s="1"/>
      <c r="C148" s="1"/>
      <c r="D148" s="110"/>
      <c r="E148" s="69"/>
      <c r="F148" s="69"/>
      <c r="G148" s="69"/>
      <c r="H148" s="111"/>
      <c r="I148" s="69"/>
      <c r="J148" s="69"/>
      <c r="K148" s="7"/>
      <c r="L148" s="69"/>
      <c r="M148" s="69"/>
      <c r="N148" s="69"/>
      <c r="O148" s="112"/>
      <c r="P148" s="69"/>
      <c r="Q148" s="113"/>
      <c r="R148" s="113"/>
      <c r="S148" s="113"/>
      <c r="T148" s="113"/>
      <c r="U148" s="113"/>
      <c r="V148" s="113"/>
      <c r="W148" s="113"/>
      <c r="X148" s="321"/>
      <c r="Y148" s="321"/>
      <c r="Z148" s="69"/>
      <c r="AA148" s="69"/>
      <c r="AB148" s="69"/>
      <c r="AC148" s="69"/>
      <c r="AD148" s="114"/>
      <c r="AE148" s="114"/>
      <c r="AF148" s="69"/>
      <c r="AG148" s="69"/>
      <c r="AH148" s="69"/>
      <c r="AI148" s="69"/>
      <c r="AJ148" s="444"/>
      <c r="AK148" s="69"/>
      <c r="AL148" s="114"/>
      <c r="AM148" s="69"/>
      <c r="AN148" s="444"/>
      <c r="AO148" s="444"/>
      <c r="AP148" s="451"/>
      <c r="AQ148" s="451"/>
      <c r="AR148" s="69"/>
      <c r="AS148" s="69"/>
      <c r="AT148" s="69"/>
      <c r="AU148" s="256"/>
      <c r="AV148" s="256"/>
      <c r="AW148" s="256"/>
      <c r="AX148" s="69"/>
      <c r="AY148" s="69"/>
      <c r="AZ148" s="69"/>
      <c r="BA148" s="256"/>
      <c r="BB148" s="69"/>
      <c r="BC148" s="69"/>
      <c r="BD148" s="69"/>
      <c r="BE148" s="69"/>
      <c r="BF148" s="69"/>
      <c r="BL148" s="69"/>
    </row>
    <row r="149" spans="1:64" ht="12.75">
      <c r="A149" s="1"/>
      <c r="C149" s="1"/>
      <c r="D149" s="110"/>
      <c r="E149" s="69"/>
      <c r="F149" s="69"/>
      <c r="G149" s="69"/>
      <c r="H149" s="111"/>
      <c r="I149" s="69"/>
      <c r="J149" s="69"/>
      <c r="K149" s="7"/>
      <c r="L149" s="69"/>
      <c r="M149" s="69"/>
      <c r="N149" s="69"/>
      <c r="O149" s="112"/>
      <c r="P149" s="69"/>
      <c r="Q149" s="113"/>
      <c r="R149" s="113"/>
      <c r="S149" s="113"/>
      <c r="T149" s="113"/>
      <c r="U149" s="113"/>
      <c r="V149" s="113"/>
      <c r="W149" s="113"/>
      <c r="X149" s="321"/>
      <c r="Y149" s="321"/>
      <c r="Z149" s="69"/>
      <c r="AA149" s="69"/>
      <c r="AB149" s="69"/>
      <c r="AC149" s="69"/>
      <c r="AD149" s="114"/>
      <c r="AE149" s="114"/>
      <c r="AF149" s="69"/>
      <c r="AG149" s="69"/>
      <c r="AH149" s="69"/>
      <c r="AI149" s="69"/>
      <c r="AJ149" s="444"/>
      <c r="AK149" s="69"/>
      <c r="AL149" s="114"/>
      <c r="AM149" s="69"/>
      <c r="AN149" s="444"/>
      <c r="AO149" s="444"/>
      <c r="AP149" s="451"/>
      <c r="AQ149" s="451"/>
      <c r="AR149" s="69"/>
      <c r="AS149" s="69"/>
      <c r="AT149" s="69"/>
      <c r="AU149" s="256"/>
      <c r="AV149" s="256"/>
      <c r="AW149" s="256"/>
      <c r="AX149" s="69"/>
      <c r="AY149" s="69"/>
      <c r="AZ149" s="69"/>
      <c r="BA149" s="256"/>
      <c r="BB149" s="69"/>
      <c r="BC149" s="69"/>
      <c r="BD149" s="69"/>
      <c r="BE149" s="69"/>
      <c r="BF149" s="69"/>
      <c r="BL149" s="69"/>
    </row>
    <row r="150" spans="1:64" ht="12.75">
      <c r="A150" s="1"/>
      <c r="C150" s="1"/>
      <c r="D150" s="110"/>
      <c r="E150" s="69"/>
      <c r="F150" s="69"/>
      <c r="G150" s="69"/>
      <c r="H150" s="111"/>
      <c r="I150" s="69"/>
      <c r="J150" s="69"/>
      <c r="K150" s="7"/>
      <c r="L150" s="69"/>
      <c r="M150" s="69"/>
      <c r="N150" s="69"/>
      <c r="O150" s="112"/>
      <c r="P150" s="69"/>
      <c r="Q150" s="113"/>
      <c r="R150" s="113"/>
      <c r="S150" s="113"/>
      <c r="T150" s="113"/>
      <c r="U150" s="113"/>
      <c r="V150" s="113"/>
      <c r="W150" s="113"/>
      <c r="X150" s="321"/>
      <c r="Y150" s="321"/>
      <c r="Z150" s="69"/>
      <c r="AA150" s="69"/>
      <c r="AB150" s="69"/>
      <c r="AC150" s="69"/>
      <c r="AD150" s="114"/>
      <c r="AE150" s="114"/>
      <c r="AF150" s="69"/>
      <c r="AG150" s="69"/>
      <c r="AH150" s="69"/>
      <c r="AI150" s="69"/>
      <c r="AJ150" s="444"/>
      <c r="AK150" s="69"/>
      <c r="AL150" s="114"/>
      <c r="AM150" s="69"/>
      <c r="AN150" s="444"/>
      <c r="AO150" s="444"/>
      <c r="AP150" s="451"/>
      <c r="AQ150" s="451"/>
      <c r="AR150" s="69"/>
      <c r="AS150" s="69"/>
      <c r="AT150" s="69"/>
      <c r="AU150" s="256"/>
      <c r="AV150" s="256"/>
      <c r="AW150" s="256"/>
      <c r="AX150" s="69"/>
      <c r="AY150" s="69"/>
      <c r="AZ150" s="69"/>
      <c r="BA150" s="256"/>
      <c r="BB150" s="69"/>
      <c r="BC150" s="69"/>
      <c r="BD150" s="69"/>
      <c r="BE150" s="69"/>
      <c r="BF150" s="69"/>
      <c r="BL150" s="69"/>
    </row>
    <row r="151" spans="1:64" ht="12.75">
      <c r="A151" s="1"/>
      <c r="C151" s="1"/>
      <c r="D151" s="110"/>
      <c r="E151" s="69"/>
      <c r="F151" s="69"/>
      <c r="G151" s="69"/>
      <c r="H151" s="111"/>
      <c r="I151" s="69"/>
      <c r="J151" s="69"/>
      <c r="K151" s="7"/>
      <c r="L151" s="69"/>
      <c r="M151" s="69"/>
      <c r="N151" s="69"/>
      <c r="O151" s="112"/>
      <c r="P151" s="69"/>
      <c r="Q151" s="113"/>
      <c r="R151" s="113"/>
      <c r="S151" s="113"/>
      <c r="T151" s="113"/>
      <c r="U151" s="113"/>
      <c r="V151" s="113"/>
      <c r="W151" s="113"/>
      <c r="X151" s="321"/>
      <c r="Y151" s="321"/>
      <c r="Z151" s="69"/>
      <c r="AA151" s="69"/>
      <c r="AB151" s="69"/>
      <c r="AC151" s="69"/>
      <c r="AD151" s="114"/>
      <c r="AE151" s="114"/>
      <c r="AF151" s="69"/>
      <c r="AG151" s="69"/>
      <c r="AH151" s="69"/>
      <c r="AI151" s="69"/>
      <c r="AJ151" s="444"/>
      <c r="AK151" s="69"/>
      <c r="AL151" s="114"/>
      <c r="AM151" s="69"/>
      <c r="AN151" s="444"/>
      <c r="AO151" s="444"/>
      <c r="AP151" s="451"/>
      <c r="AQ151" s="451"/>
      <c r="AR151" s="69"/>
      <c r="AS151" s="69"/>
      <c r="AT151" s="69"/>
      <c r="AU151" s="256"/>
      <c r="AV151" s="256"/>
      <c r="AW151" s="256"/>
      <c r="AX151" s="69"/>
      <c r="AY151" s="69"/>
      <c r="AZ151" s="69"/>
      <c r="BA151" s="256"/>
      <c r="BB151" s="69"/>
      <c r="BC151" s="69"/>
      <c r="BD151" s="69"/>
      <c r="BE151" s="69"/>
      <c r="BF151" s="69"/>
      <c r="BL151" s="69"/>
    </row>
    <row r="152" spans="1:64" ht="12.75">
      <c r="A152" s="1"/>
      <c r="C152" s="1"/>
      <c r="D152" s="110"/>
      <c r="E152" s="69"/>
      <c r="F152" s="69"/>
      <c r="G152" s="69"/>
      <c r="H152" s="111"/>
      <c r="I152" s="69"/>
      <c r="J152" s="69"/>
      <c r="K152" s="7"/>
      <c r="L152" s="69"/>
      <c r="M152" s="69"/>
      <c r="N152" s="69"/>
      <c r="O152" s="112"/>
      <c r="P152" s="69"/>
      <c r="Q152" s="113"/>
      <c r="R152" s="113"/>
      <c r="S152" s="113"/>
      <c r="T152" s="113"/>
      <c r="U152" s="113"/>
      <c r="V152" s="113"/>
      <c r="W152" s="113"/>
      <c r="X152" s="321"/>
      <c r="Y152" s="321"/>
      <c r="Z152" s="69"/>
      <c r="AA152" s="69"/>
      <c r="AB152" s="69"/>
      <c r="AC152" s="69"/>
      <c r="AD152" s="114"/>
      <c r="AE152" s="114"/>
      <c r="AF152" s="69"/>
      <c r="AG152" s="69"/>
      <c r="AH152" s="69"/>
      <c r="AI152" s="69"/>
      <c r="AJ152" s="444"/>
      <c r="AK152" s="69"/>
      <c r="AL152" s="114"/>
      <c r="AM152" s="69"/>
      <c r="AN152" s="444"/>
      <c r="AO152" s="444"/>
      <c r="AP152" s="451"/>
      <c r="AQ152" s="451"/>
      <c r="AR152" s="69"/>
      <c r="AS152" s="69"/>
      <c r="AT152" s="69"/>
      <c r="AU152" s="256"/>
      <c r="AV152" s="256"/>
      <c r="AW152" s="256"/>
      <c r="AX152" s="69"/>
      <c r="AY152" s="69"/>
      <c r="AZ152" s="69"/>
      <c r="BA152" s="256"/>
      <c r="BB152" s="69"/>
      <c r="BC152" s="69"/>
      <c r="BD152" s="69"/>
      <c r="BE152" s="69"/>
      <c r="BF152" s="69"/>
      <c r="BL152" s="69"/>
    </row>
    <row r="153" spans="1:64" ht="12.75">
      <c r="A153" s="1"/>
      <c r="C153" s="1"/>
      <c r="D153" s="110"/>
      <c r="E153" s="69"/>
      <c r="F153" s="69"/>
      <c r="G153" s="69"/>
      <c r="H153" s="111"/>
      <c r="I153" s="69"/>
      <c r="J153" s="69"/>
      <c r="K153" s="7"/>
      <c r="L153" s="69"/>
      <c r="M153" s="69"/>
      <c r="N153" s="69"/>
      <c r="O153" s="112"/>
      <c r="P153" s="69"/>
      <c r="Q153" s="113"/>
      <c r="R153" s="113"/>
      <c r="S153" s="113"/>
      <c r="T153" s="113"/>
      <c r="U153" s="113"/>
      <c r="V153" s="113"/>
      <c r="W153" s="113"/>
      <c r="X153" s="321"/>
      <c r="Y153" s="321"/>
      <c r="Z153" s="69"/>
      <c r="AA153" s="69"/>
      <c r="AB153" s="69"/>
      <c r="AC153" s="69"/>
      <c r="AD153" s="114"/>
      <c r="AE153" s="114"/>
      <c r="AF153" s="69"/>
      <c r="AG153" s="69"/>
      <c r="AH153" s="69"/>
      <c r="AI153" s="69"/>
      <c r="AJ153" s="444"/>
      <c r="AK153" s="69"/>
      <c r="AL153" s="114"/>
      <c r="AM153" s="69"/>
      <c r="AN153" s="444"/>
      <c r="AO153" s="444"/>
      <c r="AP153" s="451"/>
      <c r="AQ153" s="451"/>
      <c r="AR153" s="69"/>
      <c r="AS153" s="69"/>
      <c r="AT153" s="69"/>
      <c r="AU153" s="256"/>
      <c r="AV153" s="256"/>
      <c r="AW153" s="256"/>
      <c r="AX153" s="69"/>
      <c r="AY153" s="69"/>
      <c r="AZ153" s="69"/>
      <c r="BA153" s="256"/>
      <c r="BB153" s="69"/>
      <c r="BC153" s="69"/>
      <c r="BD153" s="69"/>
      <c r="BE153" s="69"/>
      <c r="BF153" s="69"/>
      <c r="BL153" s="69"/>
    </row>
    <row r="154" spans="1:64" ht="12.75">
      <c r="A154" s="1"/>
      <c r="C154" s="1"/>
      <c r="D154" s="110"/>
      <c r="E154" s="69"/>
      <c r="F154" s="69"/>
      <c r="G154" s="69"/>
      <c r="H154" s="111"/>
      <c r="I154" s="69"/>
      <c r="J154" s="69"/>
      <c r="K154" s="7"/>
      <c r="L154" s="69"/>
      <c r="M154" s="69"/>
      <c r="N154" s="69"/>
      <c r="O154" s="112"/>
      <c r="P154" s="69"/>
      <c r="Q154" s="113"/>
      <c r="R154" s="113"/>
      <c r="S154" s="113"/>
      <c r="T154" s="113"/>
      <c r="U154" s="113"/>
      <c r="V154" s="113"/>
      <c r="W154" s="113"/>
      <c r="X154" s="321"/>
      <c r="Y154" s="321"/>
      <c r="Z154" s="69"/>
      <c r="AA154" s="69"/>
      <c r="AB154" s="69"/>
      <c r="AC154" s="69"/>
      <c r="AD154" s="114"/>
      <c r="AE154" s="114"/>
      <c r="AF154" s="69"/>
      <c r="AG154" s="69"/>
      <c r="AH154" s="69"/>
      <c r="AI154" s="69"/>
      <c r="AJ154" s="444"/>
      <c r="AK154" s="69"/>
      <c r="AL154" s="114"/>
      <c r="AM154" s="69"/>
      <c r="AN154" s="444"/>
      <c r="AO154" s="444"/>
      <c r="AP154" s="451"/>
      <c r="AQ154" s="451"/>
      <c r="AR154" s="69"/>
      <c r="AS154" s="69"/>
      <c r="AT154" s="69"/>
      <c r="AU154" s="256"/>
      <c r="AV154" s="256"/>
      <c r="AW154" s="256"/>
      <c r="AX154" s="69"/>
      <c r="AY154" s="69"/>
      <c r="AZ154" s="69"/>
      <c r="BA154" s="256"/>
      <c r="BB154" s="69"/>
      <c r="BC154" s="69"/>
      <c r="BD154" s="69"/>
      <c r="BE154" s="69"/>
      <c r="BF154" s="69"/>
      <c r="BL154" s="69"/>
    </row>
    <row r="155" spans="1:64" ht="12.75">
      <c r="A155" s="1"/>
      <c r="C155" s="1"/>
      <c r="D155" s="110"/>
      <c r="E155" s="69"/>
      <c r="F155" s="69"/>
      <c r="G155" s="69"/>
      <c r="H155" s="111"/>
      <c r="I155" s="69"/>
      <c r="J155" s="69"/>
      <c r="K155" s="7"/>
      <c r="L155" s="69"/>
      <c r="M155" s="69"/>
      <c r="N155" s="69"/>
      <c r="O155" s="112"/>
      <c r="P155" s="69"/>
      <c r="Q155" s="113"/>
      <c r="R155" s="113"/>
      <c r="S155" s="113"/>
      <c r="T155" s="113"/>
      <c r="U155" s="113"/>
      <c r="V155" s="113"/>
      <c r="W155" s="113"/>
      <c r="X155" s="321"/>
      <c r="Y155" s="321"/>
      <c r="Z155" s="69"/>
      <c r="AA155" s="69"/>
      <c r="AB155" s="69"/>
      <c r="AC155" s="69"/>
      <c r="AD155" s="114"/>
      <c r="AE155" s="114"/>
      <c r="AF155" s="69"/>
      <c r="AG155" s="69"/>
      <c r="AH155" s="69"/>
      <c r="AI155" s="69"/>
      <c r="AJ155" s="444"/>
      <c r="AK155" s="69"/>
      <c r="AL155" s="114"/>
      <c r="AM155" s="69"/>
      <c r="AN155" s="444"/>
      <c r="AO155" s="444"/>
      <c r="AP155" s="451"/>
      <c r="AQ155" s="451"/>
      <c r="AR155" s="69"/>
      <c r="AS155" s="69"/>
      <c r="AT155" s="69"/>
      <c r="AU155" s="256"/>
      <c r="AV155" s="256"/>
      <c r="AW155" s="256"/>
      <c r="AX155" s="69"/>
      <c r="AY155" s="69"/>
      <c r="AZ155" s="69"/>
      <c r="BA155" s="256"/>
      <c r="BB155" s="69"/>
      <c r="BC155" s="69"/>
      <c r="BD155" s="69"/>
      <c r="BE155" s="69"/>
      <c r="BF155" s="69"/>
      <c r="BL155" s="69"/>
    </row>
    <row r="156" spans="1:64" ht="12.75">
      <c r="A156" s="1"/>
      <c r="C156" s="1"/>
      <c r="D156" s="110"/>
      <c r="E156" s="69"/>
      <c r="F156" s="69"/>
      <c r="G156" s="69"/>
      <c r="H156" s="111"/>
      <c r="I156" s="69"/>
      <c r="J156" s="69"/>
      <c r="K156" s="7"/>
      <c r="L156" s="69"/>
      <c r="M156" s="69"/>
      <c r="N156" s="69"/>
      <c r="O156" s="112"/>
      <c r="P156" s="69"/>
      <c r="Q156" s="113"/>
      <c r="R156" s="113"/>
      <c r="S156" s="113"/>
      <c r="T156" s="113"/>
      <c r="U156" s="113"/>
      <c r="V156" s="113"/>
      <c r="W156" s="113"/>
      <c r="X156" s="321"/>
      <c r="Y156" s="321"/>
      <c r="Z156" s="69"/>
      <c r="AA156" s="69"/>
      <c r="AB156" s="69"/>
      <c r="AC156" s="69"/>
      <c r="AD156" s="114"/>
      <c r="AE156" s="114"/>
      <c r="AF156" s="69"/>
      <c r="AG156" s="69"/>
      <c r="AH156" s="69"/>
      <c r="AI156" s="69"/>
      <c r="AJ156" s="444"/>
      <c r="AK156" s="69"/>
      <c r="AL156" s="114"/>
      <c r="AM156" s="69"/>
      <c r="AN156" s="444"/>
      <c r="AO156" s="444"/>
      <c r="AP156" s="451"/>
      <c r="AQ156" s="451"/>
      <c r="AR156" s="69"/>
      <c r="AS156" s="69"/>
      <c r="AT156" s="69"/>
      <c r="AU156" s="256"/>
      <c r="AV156" s="256"/>
      <c r="AW156" s="256"/>
      <c r="AX156" s="69"/>
      <c r="AY156" s="69"/>
      <c r="AZ156" s="69"/>
      <c r="BA156" s="256"/>
      <c r="BB156" s="69"/>
      <c r="BC156" s="69"/>
      <c r="BD156" s="69"/>
      <c r="BE156" s="69"/>
      <c r="BF156" s="69"/>
      <c r="BL156" s="69"/>
    </row>
    <row r="157" spans="1:64" ht="12.75">
      <c r="A157" s="1"/>
      <c r="C157" s="1"/>
      <c r="D157" s="110"/>
      <c r="E157" s="69"/>
      <c r="F157" s="69"/>
      <c r="G157" s="69"/>
      <c r="H157" s="111"/>
      <c r="I157" s="69"/>
      <c r="J157" s="69"/>
      <c r="K157" s="7"/>
      <c r="L157" s="69"/>
      <c r="M157" s="69"/>
      <c r="N157" s="69"/>
      <c r="O157" s="112"/>
      <c r="P157" s="69"/>
      <c r="Q157" s="113"/>
      <c r="R157" s="113"/>
      <c r="S157" s="113"/>
      <c r="T157" s="113"/>
      <c r="U157" s="113"/>
      <c r="V157" s="113"/>
      <c r="W157" s="113"/>
      <c r="X157" s="321"/>
      <c r="Y157" s="321"/>
      <c r="Z157" s="69"/>
      <c r="AA157" s="69"/>
      <c r="AB157" s="69"/>
      <c r="AC157" s="69"/>
      <c r="AD157" s="114"/>
      <c r="AE157" s="114"/>
      <c r="AF157" s="69"/>
      <c r="AG157" s="69"/>
      <c r="AH157" s="69"/>
      <c r="AI157" s="69"/>
      <c r="AJ157" s="444"/>
      <c r="AK157" s="69"/>
      <c r="AL157" s="114"/>
      <c r="AM157" s="69"/>
      <c r="AN157" s="444"/>
      <c r="AO157" s="444"/>
      <c r="AP157" s="451"/>
      <c r="AQ157" s="451"/>
      <c r="AR157" s="69"/>
      <c r="AS157" s="69"/>
      <c r="AT157" s="69"/>
      <c r="AU157" s="256"/>
      <c r="AV157" s="256"/>
      <c r="AW157" s="256"/>
      <c r="AX157" s="69"/>
      <c r="AY157" s="69"/>
      <c r="AZ157" s="69"/>
      <c r="BA157" s="256"/>
      <c r="BB157" s="69"/>
      <c r="BC157" s="69"/>
      <c r="BD157" s="69"/>
      <c r="BE157" s="69"/>
      <c r="BF157" s="69"/>
      <c r="BL157" s="69"/>
    </row>
    <row r="158" spans="1:64" ht="12.75">
      <c r="A158" s="1"/>
      <c r="C158" s="1"/>
      <c r="D158" s="110"/>
      <c r="E158" s="69"/>
      <c r="F158" s="69"/>
      <c r="G158" s="69"/>
      <c r="H158" s="111"/>
      <c r="I158" s="69"/>
      <c r="J158" s="69"/>
      <c r="K158" s="7"/>
      <c r="L158" s="69"/>
      <c r="M158" s="69"/>
      <c r="N158" s="69"/>
      <c r="O158" s="112"/>
      <c r="P158" s="69"/>
      <c r="Q158" s="113"/>
      <c r="R158" s="113"/>
      <c r="S158" s="113"/>
      <c r="T158" s="113"/>
      <c r="U158" s="113"/>
      <c r="V158" s="113"/>
      <c r="W158" s="113"/>
      <c r="X158" s="321"/>
      <c r="Y158" s="321"/>
      <c r="Z158" s="69"/>
      <c r="AA158" s="69"/>
      <c r="AB158" s="69"/>
      <c r="AC158" s="69"/>
      <c r="AD158" s="114"/>
      <c r="AE158" s="114"/>
      <c r="AF158" s="69"/>
      <c r="AG158" s="69"/>
      <c r="AH158" s="69"/>
      <c r="AI158" s="69"/>
      <c r="AJ158" s="444"/>
      <c r="AK158" s="69"/>
      <c r="AL158" s="114"/>
      <c r="AM158" s="69"/>
      <c r="AN158" s="444"/>
      <c r="AO158" s="444"/>
      <c r="AP158" s="451"/>
      <c r="AQ158" s="451"/>
      <c r="AR158" s="69"/>
      <c r="AS158" s="69"/>
      <c r="AT158" s="69"/>
      <c r="AU158" s="256"/>
      <c r="AV158" s="256"/>
      <c r="AW158" s="256"/>
      <c r="AX158" s="69"/>
      <c r="AY158" s="69"/>
      <c r="AZ158" s="69"/>
      <c r="BA158" s="256"/>
      <c r="BB158" s="69"/>
      <c r="BC158" s="69"/>
      <c r="BD158" s="69"/>
      <c r="BE158" s="69"/>
      <c r="BF158" s="69"/>
      <c r="BL158" s="69"/>
    </row>
    <row r="159" spans="1:64" ht="12.75">
      <c r="A159" s="1"/>
      <c r="C159" s="1"/>
      <c r="D159" s="110"/>
      <c r="E159" s="69"/>
      <c r="F159" s="69"/>
      <c r="G159" s="69"/>
      <c r="H159" s="111"/>
      <c r="I159" s="69"/>
      <c r="J159" s="69"/>
      <c r="K159" s="7"/>
      <c r="L159" s="69"/>
      <c r="M159" s="69"/>
      <c r="N159" s="69"/>
      <c r="O159" s="112"/>
      <c r="P159" s="69"/>
      <c r="Q159" s="113"/>
      <c r="R159" s="113"/>
      <c r="S159" s="113"/>
      <c r="T159" s="113"/>
      <c r="U159" s="113"/>
      <c r="V159" s="113"/>
      <c r="W159" s="113"/>
      <c r="X159" s="321"/>
      <c r="Y159" s="321"/>
      <c r="Z159" s="69"/>
      <c r="AA159" s="69"/>
      <c r="AB159" s="69"/>
      <c r="AC159" s="69"/>
      <c r="AD159" s="114"/>
      <c r="AE159" s="114"/>
      <c r="AF159" s="69"/>
      <c r="AG159" s="69"/>
      <c r="AH159" s="69"/>
      <c r="AI159" s="69"/>
      <c r="AJ159" s="444"/>
      <c r="AK159" s="69"/>
      <c r="AL159" s="114"/>
      <c r="AM159" s="69"/>
      <c r="AN159" s="444"/>
      <c r="AO159" s="444"/>
      <c r="AP159" s="451"/>
      <c r="AQ159" s="451"/>
      <c r="AR159" s="69"/>
      <c r="AS159" s="69"/>
      <c r="AT159" s="69"/>
      <c r="AU159" s="256"/>
      <c r="AV159" s="256"/>
      <c r="AW159" s="256"/>
      <c r="AX159" s="69"/>
      <c r="AY159" s="69"/>
      <c r="AZ159" s="69"/>
      <c r="BA159" s="256"/>
      <c r="BB159" s="69"/>
      <c r="BC159" s="69"/>
      <c r="BD159" s="69"/>
      <c r="BE159" s="69"/>
      <c r="BF159" s="69"/>
      <c r="BL159" s="69"/>
    </row>
    <row r="160" spans="1:64" ht="12.75">
      <c r="A160" s="1"/>
      <c r="C160" s="1"/>
      <c r="D160" s="110"/>
      <c r="E160" s="69"/>
      <c r="F160" s="69"/>
      <c r="G160" s="69"/>
      <c r="H160" s="111"/>
      <c r="I160" s="69"/>
      <c r="J160" s="69"/>
      <c r="K160" s="7"/>
      <c r="L160" s="69"/>
      <c r="M160" s="69"/>
      <c r="N160" s="69"/>
      <c r="O160" s="112"/>
      <c r="P160" s="69"/>
      <c r="Q160" s="113"/>
      <c r="R160" s="113"/>
      <c r="S160" s="113"/>
      <c r="T160" s="113"/>
      <c r="U160" s="113"/>
      <c r="V160" s="113"/>
      <c r="W160" s="113"/>
      <c r="X160" s="321"/>
      <c r="Y160" s="321"/>
      <c r="Z160" s="69"/>
      <c r="AA160" s="69"/>
      <c r="AB160" s="69"/>
      <c r="AC160" s="69"/>
      <c r="AD160" s="114"/>
      <c r="AE160" s="114"/>
      <c r="AF160" s="69"/>
      <c r="AG160" s="69"/>
      <c r="AH160" s="69"/>
      <c r="AI160" s="69"/>
      <c r="AJ160" s="444"/>
      <c r="AK160" s="69"/>
      <c r="AL160" s="114"/>
      <c r="AM160" s="69"/>
      <c r="AN160" s="444"/>
      <c r="AO160" s="444"/>
      <c r="AP160" s="451"/>
      <c r="AQ160" s="451"/>
      <c r="AR160" s="69"/>
      <c r="AS160" s="69"/>
      <c r="AT160" s="69"/>
      <c r="AU160" s="256"/>
      <c r="AV160" s="256"/>
      <c r="AW160" s="256"/>
      <c r="AX160" s="69"/>
      <c r="AY160" s="69"/>
      <c r="AZ160" s="69"/>
      <c r="BA160" s="256"/>
      <c r="BB160" s="69"/>
      <c r="BC160" s="69"/>
      <c r="BD160" s="69"/>
      <c r="BE160" s="69"/>
      <c r="BF160" s="69"/>
      <c r="BL160" s="69"/>
    </row>
    <row r="161" spans="1:64" ht="12.75">
      <c r="A161" s="1"/>
      <c r="C161" s="1"/>
      <c r="D161" s="110"/>
      <c r="E161" s="69"/>
      <c r="F161" s="69"/>
      <c r="G161" s="69"/>
      <c r="H161" s="111"/>
      <c r="I161" s="69"/>
      <c r="J161" s="69"/>
      <c r="K161" s="7"/>
      <c r="L161" s="69"/>
      <c r="M161" s="69"/>
      <c r="N161" s="69"/>
      <c r="O161" s="112"/>
      <c r="P161" s="69"/>
      <c r="Q161" s="113"/>
      <c r="R161" s="113"/>
      <c r="S161" s="113"/>
      <c r="T161" s="113"/>
      <c r="U161" s="113"/>
      <c r="V161" s="113"/>
      <c r="W161" s="113"/>
      <c r="X161" s="321"/>
      <c r="Y161" s="321"/>
      <c r="Z161" s="69"/>
      <c r="AA161" s="69"/>
      <c r="AB161" s="69"/>
      <c r="AC161" s="69"/>
      <c r="AD161" s="114"/>
      <c r="AE161" s="114"/>
      <c r="AF161" s="69"/>
      <c r="AG161" s="69"/>
      <c r="AH161" s="69"/>
      <c r="AI161" s="69"/>
      <c r="AJ161" s="444"/>
      <c r="AK161" s="69"/>
      <c r="AL161" s="114"/>
      <c r="AM161" s="69"/>
      <c r="AN161" s="444"/>
      <c r="AO161" s="444"/>
      <c r="AP161" s="451"/>
      <c r="AQ161" s="451"/>
      <c r="AR161" s="69"/>
      <c r="AS161" s="69"/>
      <c r="AT161" s="69"/>
      <c r="AU161" s="256"/>
      <c r="AV161" s="256"/>
      <c r="AW161" s="256"/>
      <c r="AX161" s="69"/>
      <c r="AY161" s="69"/>
      <c r="AZ161" s="69"/>
      <c r="BA161" s="256"/>
      <c r="BB161" s="69"/>
      <c r="BC161" s="69"/>
      <c r="BD161" s="69"/>
      <c r="BE161" s="69"/>
      <c r="BF161" s="69"/>
      <c r="BL161" s="69"/>
    </row>
    <row r="162" spans="1:64" ht="12.75">
      <c r="A162" s="1"/>
      <c r="C162" s="1"/>
      <c r="D162" s="110"/>
      <c r="E162" s="69"/>
      <c r="F162" s="69"/>
      <c r="G162" s="69"/>
      <c r="H162" s="111"/>
      <c r="I162" s="69"/>
      <c r="J162" s="69"/>
      <c r="K162" s="7"/>
      <c r="L162" s="69"/>
      <c r="M162" s="69"/>
      <c r="N162" s="69"/>
      <c r="O162" s="112"/>
      <c r="P162" s="69"/>
      <c r="Q162" s="113"/>
      <c r="R162" s="113"/>
      <c r="S162" s="113"/>
      <c r="T162" s="113"/>
      <c r="U162" s="113"/>
      <c r="V162" s="113"/>
      <c r="W162" s="113"/>
      <c r="X162" s="321"/>
      <c r="Y162" s="321"/>
      <c r="Z162" s="69"/>
      <c r="AA162" s="69"/>
      <c r="AB162" s="69"/>
      <c r="AC162" s="69"/>
      <c r="AD162" s="114"/>
      <c r="AE162" s="114"/>
      <c r="AF162" s="69"/>
      <c r="AG162" s="69"/>
      <c r="AH162" s="69"/>
      <c r="AI162" s="69"/>
      <c r="AJ162" s="444"/>
      <c r="AK162" s="69"/>
      <c r="AL162" s="114"/>
      <c r="AM162" s="69"/>
      <c r="AN162" s="444"/>
      <c r="AO162" s="444"/>
      <c r="AP162" s="451"/>
      <c r="AQ162" s="451"/>
      <c r="AR162" s="69"/>
      <c r="AS162" s="69"/>
      <c r="AT162" s="69"/>
      <c r="AU162" s="256"/>
      <c r="AV162" s="256"/>
      <c r="AW162" s="256"/>
      <c r="AX162" s="69"/>
      <c r="AY162" s="69"/>
      <c r="AZ162" s="69"/>
      <c r="BA162" s="256"/>
      <c r="BB162" s="69"/>
      <c r="BC162" s="69"/>
      <c r="BD162" s="69"/>
      <c r="BE162" s="69"/>
      <c r="BF162" s="69"/>
      <c r="BL162" s="69"/>
    </row>
    <row r="163" spans="1:64" ht="12.75">
      <c r="A163" s="1"/>
      <c r="C163" s="1"/>
      <c r="D163" s="110"/>
      <c r="E163" s="69"/>
      <c r="F163" s="69"/>
      <c r="G163" s="69"/>
      <c r="H163" s="111"/>
      <c r="I163" s="69"/>
      <c r="J163" s="69"/>
      <c r="K163" s="7"/>
      <c r="L163" s="69"/>
      <c r="M163" s="69"/>
      <c r="N163" s="69"/>
      <c r="O163" s="112"/>
      <c r="P163" s="69"/>
      <c r="Q163" s="113"/>
      <c r="R163" s="113"/>
      <c r="S163" s="113"/>
      <c r="T163" s="113"/>
      <c r="U163" s="113"/>
      <c r="V163" s="113"/>
      <c r="W163" s="113"/>
      <c r="X163" s="321"/>
      <c r="Y163" s="321"/>
      <c r="Z163" s="69"/>
      <c r="AA163" s="69"/>
      <c r="AB163" s="69"/>
      <c r="AC163" s="69"/>
      <c r="AD163" s="114"/>
      <c r="AE163" s="114"/>
      <c r="AF163" s="69"/>
      <c r="AG163" s="69"/>
      <c r="AH163" s="69"/>
      <c r="AI163" s="69"/>
      <c r="AJ163" s="444"/>
      <c r="AK163" s="69"/>
      <c r="AL163" s="114"/>
      <c r="AM163" s="69"/>
      <c r="AN163" s="444"/>
      <c r="AO163" s="444"/>
      <c r="AP163" s="451"/>
      <c r="AQ163" s="451"/>
      <c r="AR163" s="69"/>
      <c r="AS163" s="69"/>
      <c r="AT163" s="69"/>
      <c r="AU163" s="256"/>
      <c r="AV163" s="256"/>
      <c r="AW163" s="256"/>
      <c r="AX163" s="69"/>
      <c r="AY163" s="69"/>
      <c r="AZ163" s="69"/>
      <c r="BA163" s="256"/>
      <c r="BB163" s="69"/>
      <c r="BC163" s="69"/>
      <c r="BD163" s="69"/>
      <c r="BE163" s="69"/>
      <c r="BF163" s="69"/>
      <c r="BL163" s="69"/>
    </row>
    <row r="164" spans="1:64" ht="12.75">
      <c r="A164" s="1"/>
      <c r="C164" s="1"/>
      <c r="D164" s="110"/>
      <c r="E164" s="69"/>
      <c r="F164" s="69"/>
      <c r="G164" s="69"/>
      <c r="H164" s="111"/>
      <c r="I164" s="69"/>
      <c r="J164" s="69"/>
      <c r="K164" s="7"/>
      <c r="L164" s="69"/>
      <c r="M164" s="69"/>
      <c r="N164" s="69"/>
      <c r="O164" s="112"/>
      <c r="P164" s="69"/>
      <c r="Q164" s="113"/>
      <c r="R164" s="113"/>
      <c r="S164" s="113"/>
      <c r="T164" s="113"/>
      <c r="U164" s="113"/>
      <c r="V164" s="113"/>
      <c r="W164" s="113"/>
      <c r="X164" s="321"/>
      <c r="Y164" s="321"/>
      <c r="Z164" s="69"/>
      <c r="AA164" s="69"/>
      <c r="AB164" s="69"/>
      <c r="AC164" s="69"/>
      <c r="AD164" s="114"/>
      <c r="AE164" s="114"/>
      <c r="AF164" s="69"/>
      <c r="AG164" s="69"/>
      <c r="AH164" s="69"/>
      <c r="AI164" s="69"/>
      <c r="AJ164" s="444"/>
      <c r="AK164" s="69"/>
      <c r="AL164" s="114"/>
      <c r="AM164" s="69"/>
      <c r="AN164" s="444"/>
      <c r="AO164" s="444"/>
      <c r="AP164" s="451"/>
      <c r="AQ164" s="451"/>
      <c r="AR164" s="69"/>
      <c r="AS164" s="69"/>
      <c r="AT164" s="69"/>
      <c r="AU164" s="256"/>
      <c r="AV164" s="256"/>
      <c r="AW164" s="256"/>
      <c r="AX164" s="69"/>
      <c r="AY164" s="69"/>
      <c r="AZ164" s="69"/>
      <c r="BA164" s="256"/>
      <c r="BB164" s="69"/>
      <c r="BC164" s="69"/>
      <c r="BD164" s="69"/>
      <c r="BE164" s="69"/>
      <c r="BF164" s="69"/>
      <c r="BL164" s="69"/>
    </row>
    <row r="165" spans="1:64" ht="12.75">
      <c r="A165" s="1"/>
      <c r="C165" s="1"/>
      <c r="D165" s="110"/>
      <c r="E165" s="69"/>
      <c r="F165" s="69"/>
      <c r="G165" s="69"/>
      <c r="H165" s="111"/>
      <c r="I165" s="69"/>
      <c r="J165" s="69"/>
      <c r="K165" s="7"/>
      <c r="L165" s="69"/>
      <c r="M165" s="69"/>
      <c r="N165" s="69"/>
      <c r="O165" s="112"/>
      <c r="P165" s="69"/>
      <c r="Q165" s="113"/>
      <c r="R165" s="113"/>
      <c r="S165" s="113"/>
      <c r="T165" s="113"/>
      <c r="U165" s="113"/>
      <c r="V165" s="113"/>
      <c r="W165" s="113"/>
      <c r="X165" s="321"/>
      <c r="Y165" s="321"/>
      <c r="Z165" s="69"/>
      <c r="AA165" s="69"/>
      <c r="AB165" s="69"/>
      <c r="AC165" s="69"/>
      <c r="AD165" s="114"/>
      <c r="AE165" s="114"/>
      <c r="AF165" s="69"/>
      <c r="AG165" s="69"/>
      <c r="AH165" s="69"/>
      <c r="AI165" s="69"/>
      <c r="AJ165" s="444"/>
      <c r="AK165" s="69"/>
      <c r="AL165" s="114"/>
      <c r="AM165" s="69"/>
      <c r="AN165" s="444"/>
      <c r="AO165" s="444"/>
      <c r="AP165" s="451"/>
      <c r="AQ165" s="451"/>
      <c r="AR165" s="69"/>
      <c r="AS165" s="69"/>
      <c r="AT165" s="69"/>
      <c r="AU165" s="256"/>
      <c r="AV165" s="256"/>
      <c r="AW165" s="256"/>
      <c r="AX165" s="69"/>
      <c r="AY165" s="69"/>
      <c r="AZ165" s="69"/>
      <c r="BA165" s="256"/>
      <c r="BB165" s="69"/>
      <c r="BC165" s="69"/>
      <c r="BD165" s="69"/>
      <c r="BE165" s="69"/>
      <c r="BF165" s="69"/>
      <c r="BL165" s="69"/>
    </row>
    <row r="166" spans="1:64" ht="12.75">
      <c r="A166" s="1"/>
      <c r="C166" s="1"/>
      <c r="D166" s="110"/>
      <c r="E166" s="4"/>
      <c r="F166" s="4"/>
      <c r="G166" s="4"/>
      <c r="H166" s="5"/>
      <c r="I166" s="4"/>
      <c r="J166" s="4"/>
      <c r="K166" s="7"/>
      <c r="L166" s="4"/>
      <c r="M166" s="4"/>
      <c r="N166" s="4"/>
      <c r="O166" s="7"/>
      <c r="P166" s="4"/>
      <c r="Q166" s="8"/>
      <c r="R166" s="8"/>
      <c r="S166" s="8"/>
      <c r="T166" s="8"/>
      <c r="U166" s="8"/>
      <c r="V166" s="8"/>
      <c r="W166" s="8"/>
      <c r="X166" s="317"/>
      <c r="Y166" s="317"/>
      <c r="Z166" s="4"/>
      <c r="AA166" s="4"/>
      <c r="AB166" s="4"/>
      <c r="AC166" s="4"/>
      <c r="AD166" s="9"/>
      <c r="AE166" s="9"/>
      <c r="AF166" s="4"/>
      <c r="AG166" s="4"/>
      <c r="AH166" s="4"/>
      <c r="AI166" s="4"/>
      <c r="AJ166" s="431"/>
      <c r="AK166" s="4"/>
      <c r="AL166" s="9"/>
      <c r="AM166" s="4"/>
      <c r="AN166" s="431"/>
      <c r="AO166" s="431"/>
      <c r="AP166" s="446"/>
      <c r="AQ166" s="446"/>
      <c r="AR166" s="4"/>
      <c r="AS166" s="4"/>
      <c r="AT166" s="4"/>
      <c r="AU166" s="255"/>
      <c r="AV166" s="255"/>
      <c r="AW166" s="255"/>
      <c r="AX166" s="4"/>
      <c r="AY166" s="4"/>
      <c r="AZ166" s="4"/>
      <c r="BA166" s="255"/>
      <c r="BB166" s="4"/>
      <c r="BC166" s="4"/>
      <c r="BD166" s="4"/>
      <c r="BE166" s="4"/>
      <c r="BF166" s="4"/>
      <c r="BL166" s="4"/>
    </row>
    <row r="167" spans="1:64" ht="12.75">
      <c r="A167" s="1"/>
      <c r="C167" s="1"/>
      <c r="D167" s="110"/>
      <c r="E167" s="4"/>
      <c r="F167" s="4"/>
      <c r="G167" s="4"/>
      <c r="H167" s="5"/>
      <c r="I167" s="4"/>
      <c r="J167" s="4"/>
      <c r="K167" s="7"/>
      <c r="L167" s="4"/>
      <c r="M167" s="4"/>
      <c r="N167" s="4"/>
      <c r="O167" s="7"/>
      <c r="P167" s="4"/>
      <c r="Q167" s="8"/>
      <c r="R167" s="8"/>
      <c r="S167" s="8"/>
      <c r="T167" s="8"/>
      <c r="U167" s="8"/>
      <c r="V167" s="8"/>
      <c r="W167" s="8"/>
      <c r="X167" s="317"/>
      <c r="Y167" s="317"/>
      <c r="Z167" s="4"/>
      <c r="AA167" s="4"/>
      <c r="AB167" s="4"/>
      <c r="AC167" s="4"/>
      <c r="AD167" s="9"/>
      <c r="AE167" s="9"/>
      <c r="AF167" s="4"/>
      <c r="AG167" s="4"/>
      <c r="AH167" s="4"/>
      <c r="AI167" s="4"/>
      <c r="AJ167" s="431"/>
      <c r="AK167" s="4"/>
      <c r="AL167" s="9"/>
      <c r="AM167" s="4"/>
      <c r="AN167" s="431"/>
      <c r="AO167" s="431"/>
      <c r="AP167" s="446"/>
      <c r="AQ167" s="446"/>
      <c r="AR167" s="4"/>
      <c r="AS167" s="4"/>
      <c r="AT167" s="4"/>
      <c r="AU167" s="255"/>
      <c r="AV167" s="255"/>
      <c r="AW167" s="255"/>
      <c r="AX167" s="4"/>
      <c r="AY167" s="4"/>
      <c r="AZ167" s="4"/>
      <c r="BA167" s="255"/>
      <c r="BB167" s="4"/>
      <c r="BC167" s="4"/>
      <c r="BD167" s="4"/>
      <c r="BE167" s="4"/>
      <c r="BF167" s="4"/>
      <c r="BL167" s="4"/>
    </row>
    <row r="168" spans="1:64" ht="12.75">
      <c r="A168" s="1"/>
      <c r="C168" s="1"/>
      <c r="D168" s="110"/>
      <c r="E168" s="4"/>
      <c r="F168" s="4"/>
      <c r="G168" s="4"/>
      <c r="H168" s="5"/>
      <c r="I168" s="4"/>
      <c r="J168" s="4"/>
      <c r="K168" s="7"/>
      <c r="L168" s="4"/>
      <c r="M168" s="4"/>
      <c r="N168" s="4"/>
      <c r="O168" s="7"/>
      <c r="P168" s="4"/>
      <c r="Q168" s="8"/>
      <c r="R168" s="8"/>
      <c r="S168" s="8"/>
      <c r="T168" s="8"/>
      <c r="U168" s="8"/>
      <c r="V168" s="8"/>
      <c r="W168" s="8"/>
      <c r="X168" s="317"/>
      <c r="Y168" s="317"/>
      <c r="Z168" s="4"/>
      <c r="AA168" s="4"/>
      <c r="AB168" s="4"/>
      <c r="AC168" s="4"/>
      <c r="AD168" s="9"/>
      <c r="AE168" s="9"/>
      <c r="AF168" s="4"/>
      <c r="AG168" s="4"/>
      <c r="AH168" s="4"/>
      <c r="AI168" s="4"/>
      <c r="AJ168" s="431"/>
      <c r="AK168" s="4"/>
      <c r="AL168" s="9"/>
      <c r="AM168" s="4"/>
      <c r="AN168" s="431"/>
      <c r="AO168" s="431"/>
      <c r="AP168" s="446"/>
      <c r="AQ168" s="446"/>
      <c r="AR168" s="4"/>
      <c r="AS168" s="4"/>
      <c r="AT168" s="4"/>
      <c r="AU168" s="255"/>
      <c r="AV168" s="255"/>
      <c r="AW168" s="255"/>
      <c r="AX168" s="4"/>
      <c r="AY168" s="4"/>
      <c r="AZ168" s="4"/>
      <c r="BA168" s="255"/>
      <c r="BB168" s="4"/>
      <c r="BC168" s="4"/>
      <c r="BD168" s="4"/>
      <c r="BE168" s="4"/>
      <c r="BF168" s="4"/>
      <c r="BL168" s="4"/>
    </row>
    <row r="169" spans="1:64" ht="12.75">
      <c r="A169" s="1"/>
      <c r="C169" s="1"/>
      <c r="D169" s="110"/>
      <c r="E169" s="4"/>
      <c r="F169" s="4"/>
      <c r="G169" s="4"/>
      <c r="H169" s="5"/>
      <c r="I169" s="4"/>
      <c r="J169" s="4"/>
      <c r="K169" s="7"/>
      <c r="L169" s="4"/>
      <c r="M169" s="4"/>
      <c r="N169" s="4"/>
      <c r="O169" s="7"/>
      <c r="P169" s="4"/>
      <c r="Q169" s="8"/>
      <c r="R169" s="8"/>
      <c r="S169" s="8"/>
      <c r="T169" s="8"/>
      <c r="U169" s="8"/>
      <c r="V169" s="8"/>
      <c r="W169" s="8"/>
      <c r="X169" s="317"/>
      <c r="Y169" s="317"/>
      <c r="Z169" s="4"/>
      <c r="AA169" s="4"/>
      <c r="AB169" s="4"/>
      <c r="AC169" s="4"/>
      <c r="AD169" s="9"/>
      <c r="AE169" s="9"/>
      <c r="AF169" s="4"/>
      <c r="AG169" s="4"/>
      <c r="AH169" s="4"/>
      <c r="AI169" s="4"/>
      <c r="AJ169" s="431"/>
      <c r="AK169" s="4"/>
      <c r="AL169" s="9"/>
      <c r="AM169" s="4"/>
      <c r="AN169" s="431"/>
      <c r="AO169" s="431"/>
      <c r="AP169" s="446"/>
      <c r="AQ169" s="446"/>
      <c r="AR169" s="4"/>
      <c r="AS169" s="4"/>
      <c r="AT169" s="4"/>
      <c r="AU169" s="255"/>
      <c r="AV169" s="255"/>
      <c r="AW169" s="255"/>
      <c r="AX169" s="4"/>
      <c r="AY169" s="4"/>
      <c r="AZ169" s="4"/>
      <c r="BA169" s="255"/>
      <c r="BB169" s="4"/>
      <c r="BC169" s="4"/>
      <c r="BD169" s="4"/>
      <c r="BE169" s="4"/>
      <c r="BF169" s="4"/>
      <c r="BL169" s="4"/>
    </row>
    <row r="170" spans="1:64" ht="12.75">
      <c r="A170" s="1"/>
      <c r="C170" s="1"/>
      <c r="D170" s="110"/>
      <c r="E170" s="4"/>
      <c r="F170" s="4"/>
      <c r="G170" s="4"/>
      <c r="H170" s="5"/>
      <c r="I170" s="4"/>
      <c r="J170" s="4"/>
      <c r="K170" s="7"/>
      <c r="L170" s="4"/>
      <c r="M170" s="4"/>
      <c r="N170" s="4"/>
      <c r="O170" s="7"/>
      <c r="P170" s="4"/>
      <c r="Q170" s="8"/>
      <c r="R170" s="8"/>
      <c r="S170" s="8"/>
      <c r="T170" s="8"/>
      <c r="U170" s="8"/>
      <c r="V170" s="8"/>
      <c r="W170" s="8"/>
      <c r="X170" s="317"/>
      <c r="Y170" s="317"/>
      <c r="Z170" s="4"/>
      <c r="AA170" s="4"/>
      <c r="AB170" s="4"/>
      <c r="AC170" s="4"/>
      <c r="AD170" s="9"/>
      <c r="AE170" s="9"/>
      <c r="AF170" s="4"/>
      <c r="AG170" s="4"/>
      <c r="AH170" s="4"/>
      <c r="AI170" s="4"/>
      <c r="AJ170" s="431"/>
      <c r="AK170" s="4"/>
      <c r="AL170" s="9"/>
      <c r="AM170" s="4"/>
      <c r="AN170" s="431"/>
      <c r="AO170" s="431"/>
      <c r="AP170" s="446"/>
      <c r="AQ170" s="446"/>
      <c r="AR170" s="4"/>
      <c r="AS170" s="4"/>
      <c r="AT170" s="4"/>
      <c r="AU170" s="255"/>
      <c r="AV170" s="255"/>
      <c r="AW170" s="255"/>
      <c r="AX170" s="4"/>
      <c r="AY170" s="4"/>
      <c r="AZ170" s="4"/>
      <c r="BA170" s="255"/>
      <c r="BB170" s="4"/>
      <c r="BC170" s="4"/>
      <c r="BD170" s="4"/>
      <c r="BE170" s="4"/>
      <c r="BF170" s="4"/>
      <c r="BL170" s="4"/>
    </row>
    <row r="171" spans="1:64" ht="12.75">
      <c r="A171" s="1"/>
      <c r="C171" s="1"/>
      <c r="D171" s="110"/>
      <c r="E171" s="4"/>
      <c r="F171" s="4"/>
      <c r="G171" s="4"/>
      <c r="H171" s="5"/>
      <c r="I171" s="4"/>
      <c r="J171" s="4"/>
      <c r="K171" s="7"/>
      <c r="L171" s="4"/>
      <c r="M171" s="4"/>
      <c r="N171" s="4"/>
      <c r="O171" s="7"/>
      <c r="P171" s="4"/>
      <c r="Q171" s="8"/>
      <c r="R171" s="8"/>
      <c r="S171" s="8"/>
      <c r="T171" s="8"/>
      <c r="U171" s="8"/>
      <c r="V171" s="8"/>
      <c r="W171" s="8"/>
      <c r="X171" s="317"/>
      <c r="Y171" s="317"/>
      <c r="Z171" s="4"/>
      <c r="AA171" s="4"/>
      <c r="AB171" s="4"/>
      <c r="AC171" s="4"/>
      <c r="AD171" s="9"/>
      <c r="AE171" s="9"/>
      <c r="AF171" s="4"/>
      <c r="AG171" s="4"/>
      <c r="AH171" s="4"/>
      <c r="AI171" s="4"/>
      <c r="AJ171" s="431"/>
      <c r="AK171" s="4"/>
      <c r="AL171" s="9"/>
      <c r="AM171" s="4"/>
      <c r="AN171" s="431"/>
      <c r="AO171" s="431"/>
      <c r="AP171" s="446"/>
      <c r="AQ171" s="446"/>
      <c r="AR171" s="4"/>
      <c r="AS171" s="4"/>
      <c r="AT171" s="4"/>
      <c r="AU171" s="255"/>
      <c r="AV171" s="255"/>
      <c r="AW171" s="255"/>
      <c r="AX171" s="4"/>
      <c r="AY171" s="4"/>
      <c r="AZ171" s="4"/>
      <c r="BA171" s="255"/>
      <c r="BB171" s="4"/>
      <c r="BC171" s="4"/>
      <c r="BD171" s="4"/>
      <c r="BE171" s="4"/>
      <c r="BF171" s="4"/>
      <c r="BL171" s="4"/>
    </row>
    <row r="172" spans="1:64" ht="12.75">
      <c r="A172" s="1"/>
      <c r="C172" s="1"/>
      <c r="D172" s="110"/>
      <c r="E172" s="4"/>
      <c r="F172" s="4"/>
      <c r="G172" s="4"/>
      <c r="H172" s="5"/>
      <c r="I172" s="4"/>
      <c r="J172" s="4"/>
      <c r="K172" s="7"/>
      <c r="L172" s="4"/>
      <c r="M172" s="4"/>
      <c r="N172" s="4"/>
      <c r="O172" s="7"/>
      <c r="P172" s="4"/>
      <c r="Q172" s="8"/>
      <c r="R172" s="8"/>
      <c r="S172" s="8"/>
      <c r="T172" s="8"/>
      <c r="U172" s="8"/>
      <c r="V172" s="8"/>
      <c r="W172" s="8"/>
      <c r="X172" s="317"/>
      <c r="Y172" s="317"/>
      <c r="Z172" s="4"/>
      <c r="AA172" s="4"/>
      <c r="AB172" s="4"/>
      <c r="AC172" s="4"/>
      <c r="AD172" s="9"/>
      <c r="AE172" s="9"/>
      <c r="AF172" s="4"/>
      <c r="AG172" s="4"/>
      <c r="AH172" s="4"/>
      <c r="AI172" s="4"/>
      <c r="AJ172" s="431"/>
      <c r="AK172" s="4"/>
      <c r="AL172" s="9"/>
      <c r="AM172" s="4"/>
      <c r="AN172" s="431"/>
      <c r="AO172" s="431"/>
      <c r="AP172" s="446"/>
      <c r="AQ172" s="446"/>
      <c r="AR172" s="4"/>
      <c r="AS172" s="4"/>
      <c r="AT172" s="4"/>
      <c r="AU172" s="255"/>
      <c r="AV172" s="255"/>
      <c r="AW172" s="255"/>
      <c r="AX172" s="4"/>
      <c r="AY172" s="4"/>
      <c r="AZ172" s="4"/>
      <c r="BA172" s="255"/>
      <c r="BB172" s="4"/>
      <c r="BC172" s="4"/>
      <c r="BD172" s="4"/>
      <c r="BE172" s="4"/>
      <c r="BF172" s="4"/>
      <c r="BL172" s="4"/>
    </row>
    <row r="173" spans="1:11" ht="12.75">
      <c r="A173" s="1"/>
      <c r="C173" s="1"/>
      <c r="D173" s="110"/>
      <c r="K173" s="7"/>
    </row>
    <row r="174" spans="1:11" ht="12.75">
      <c r="A174" s="1"/>
      <c r="C174" s="1"/>
      <c r="D174" s="110"/>
      <c r="K174" s="7"/>
    </row>
    <row r="175" spans="1:11" ht="12.75">
      <c r="A175" s="1"/>
      <c r="C175" s="1"/>
      <c r="D175" s="110"/>
      <c r="K175" s="7"/>
    </row>
    <row r="176" spans="1:11" ht="12.75">
      <c r="A176" s="1"/>
      <c r="C176" s="1"/>
      <c r="D176" s="110"/>
      <c r="K176" s="7"/>
    </row>
    <row r="177" spans="1:11" ht="12.75">
      <c r="A177" s="1"/>
      <c r="C177" s="1"/>
      <c r="D177" s="110"/>
      <c r="K177" s="7"/>
    </row>
    <row r="178" spans="1:11" ht="12.75">
      <c r="A178" s="1"/>
      <c r="C178" s="1"/>
      <c r="D178" s="110"/>
      <c r="K178" s="7"/>
    </row>
    <row r="179" spans="1:11" ht="12.75">
      <c r="A179" s="1"/>
      <c r="C179" s="1"/>
      <c r="D179" s="110"/>
      <c r="K179" s="7"/>
    </row>
    <row r="180" spans="1:11" ht="12.75">
      <c r="A180" s="1"/>
      <c r="C180" s="1"/>
      <c r="D180" s="110"/>
      <c r="K180" s="7"/>
    </row>
    <row r="181" spans="1:11" ht="12.75">
      <c r="A181" s="1"/>
      <c r="C181" s="1"/>
      <c r="D181" s="110"/>
      <c r="K181" s="7"/>
    </row>
    <row r="182" spans="1:11" ht="12.75">
      <c r="A182" s="1"/>
      <c r="C182" s="1"/>
      <c r="D182" s="110"/>
      <c r="K182" s="7"/>
    </row>
    <row r="183" spans="1:11" ht="12.75">
      <c r="A183" s="1"/>
      <c r="C183" s="1"/>
      <c r="D183" s="110"/>
      <c r="K183" s="7"/>
    </row>
    <row r="184" spans="1:11" ht="12.75">
      <c r="A184" s="1"/>
      <c r="C184" s="1"/>
      <c r="D184" s="110"/>
      <c r="K184" s="7"/>
    </row>
    <row r="185" spans="1:11" ht="12.75">
      <c r="A185" s="1"/>
      <c r="C185" s="1"/>
      <c r="D185" s="110"/>
      <c r="K185" s="7"/>
    </row>
    <row r="186" spans="1:11" ht="12.75">
      <c r="A186" s="1"/>
      <c r="C186" s="1"/>
      <c r="D186" s="110"/>
      <c r="K186" s="7"/>
    </row>
    <row r="187" spans="1:11" ht="12.75">
      <c r="A187" s="1"/>
      <c r="C187" s="1"/>
      <c r="D187" s="110"/>
      <c r="K187" s="7"/>
    </row>
    <row r="188" spans="1:11" ht="12.75">
      <c r="A188" s="1"/>
      <c r="C188" s="1"/>
      <c r="D188" s="110"/>
      <c r="K188" s="7"/>
    </row>
    <row r="189" spans="1:11" ht="12.75">
      <c r="A189" s="1"/>
      <c r="C189" s="1"/>
      <c r="D189" s="110"/>
      <c r="K189" s="7"/>
    </row>
    <row r="190" spans="1:11" ht="12.75">
      <c r="A190" s="1"/>
      <c r="C190" s="1"/>
      <c r="D190" s="110"/>
      <c r="K190" s="7"/>
    </row>
    <row r="191" spans="1:11" ht="12.75">
      <c r="A191" s="1"/>
      <c r="C191" s="1"/>
      <c r="D191" s="110"/>
      <c r="K191" s="7"/>
    </row>
    <row r="192" spans="1:11" ht="12.75">
      <c r="A192" s="1"/>
      <c r="C192" s="1"/>
      <c r="D192" s="110"/>
      <c r="K192" s="7"/>
    </row>
    <row r="193" spans="1:11" ht="12.75">
      <c r="A193" s="1"/>
      <c r="C193" s="1"/>
      <c r="D193" s="110"/>
      <c r="K193" s="7"/>
    </row>
    <row r="194" spans="1:11" ht="12.75">
      <c r="A194" s="1"/>
      <c r="C194" s="1"/>
      <c r="D194" s="110"/>
      <c r="K194" s="7"/>
    </row>
    <row r="195" spans="1:11" ht="12.75">
      <c r="A195" s="1"/>
      <c r="C195" s="1"/>
      <c r="D195" s="110"/>
      <c r="K195" s="7"/>
    </row>
    <row r="196" spans="1:11" ht="12.75">
      <c r="A196" s="1"/>
      <c r="C196" s="1"/>
      <c r="D196" s="110"/>
      <c r="K196" s="7"/>
    </row>
    <row r="197" spans="1:11" ht="12.75">
      <c r="A197" s="1"/>
      <c r="C197" s="1"/>
      <c r="D197" s="110"/>
      <c r="K197" s="7"/>
    </row>
    <row r="198" spans="1:11" ht="12.75">
      <c r="A198" s="1"/>
      <c r="C198" s="1"/>
      <c r="D198" s="110"/>
      <c r="K198" s="7"/>
    </row>
    <row r="199" spans="1:11" ht="12.75">
      <c r="A199" s="1"/>
      <c r="C199" s="1"/>
      <c r="D199" s="110"/>
      <c r="K199" s="7"/>
    </row>
    <row r="200" spans="1:11" ht="12.75">
      <c r="A200" s="1"/>
      <c r="C200" s="1"/>
      <c r="D200" s="110"/>
      <c r="K200" s="7"/>
    </row>
    <row r="201" spans="1:11" ht="12.75">
      <c r="A201" s="1"/>
      <c r="C201" s="1"/>
      <c r="D201" s="110"/>
      <c r="K201" s="7"/>
    </row>
    <row r="202" spans="1:11" ht="12.75">
      <c r="A202" s="1"/>
      <c r="C202" s="1"/>
      <c r="D202" s="110"/>
      <c r="K202" s="7"/>
    </row>
    <row r="203" spans="1:11" ht="12.75">
      <c r="A203" s="1"/>
      <c r="C203" s="1"/>
      <c r="D203" s="110"/>
      <c r="K203" s="7"/>
    </row>
    <row r="204" spans="1:11" ht="12.75">
      <c r="A204" s="1"/>
      <c r="C204" s="1"/>
      <c r="D204" s="110"/>
      <c r="K204" s="7"/>
    </row>
    <row r="205" spans="1:11" ht="12.75">
      <c r="A205" s="1"/>
      <c r="C205" s="1"/>
      <c r="D205" s="110"/>
      <c r="K205" s="7"/>
    </row>
    <row r="206" spans="1:11" ht="12.75">
      <c r="A206" s="1"/>
      <c r="C206" s="1"/>
      <c r="D206" s="110"/>
      <c r="K206" s="7"/>
    </row>
    <row r="207" spans="1:11" ht="12.75">
      <c r="A207" s="1"/>
      <c r="C207" s="1"/>
      <c r="D207" s="110"/>
      <c r="K207" s="7"/>
    </row>
    <row r="208" spans="1:11" ht="12.75">
      <c r="A208" s="1"/>
      <c r="C208" s="1"/>
      <c r="D208" s="110"/>
      <c r="K208" s="7"/>
    </row>
    <row r="209" spans="1:11" ht="12.75">
      <c r="A209" s="1"/>
      <c r="C209" s="1"/>
      <c r="D209" s="110"/>
      <c r="K209" s="7"/>
    </row>
    <row r="210" spans="1:11" ht="12.75">
      <c r="A210" s="1"/>
      <c r="C210" s="1"/>
      <c r="D210" s="110"/>
      <c r="K210" s="7"/>
    </row>
    <row r="211" spans="1:11" ht="12.75">
      <c r="A211" s="1"/>
      <c r="C211" s="1"/>
      <c r="D211" s="110"/>
      <c r="K211" s="7"/>
    </row>
    <row r="212" spans="1:11" ht="12.75">
      <c r="A212" s="1"/>
      <c r="C212" s="1"/>
      <c r="D212" s="110"/>
      <c r="K212" s="7"/>
    </row>
    <row r="213" spans="1:11" ht="12.75">
      <c r="A213" s="1"/>
      <c r="C213" s="1"/>
      <c r="D213" s="110"/>
      <c r="K213" s="7"/>
    </row>
    <row r="214" spans="1:11" ht="12.75">
      <c r="A214" s="1"/>
      <c r="C214" s="1"/>
      <c r="D214" s="110"/>
      <c r="K214" s="7"/>
    </row>
    <row r="215" spans="1:11" ht="12.75">
      <c r="A215" s="1"/>
      <c r="C215" s="1"/>
      <c r="D215" s="110"/>
      <c r="K215" s="7"/>
    </row>
    <row r="216" spans="1:11" ht="12.75">
      <c r="A216" s="1"/>
      <c r="C216" s="1"/>
      <c r="D216" s="110"/>
      <c r="K216" s="7"/>
    </row>
    <row r="217" spans="1:11" ht="12.75">
      <c r="A217" s="1"/>
      <c r="C217" s="1"/>
      <c r="D217" s="110"/>
      <c r="K217" s="7"/>
    </row>
    <row r="218" spans="1:11" ht="12.75">
      <c r="A218" s="1"/>
      <c r="C218" s="1"/>
      <c r="D218" s="110"/>
      <c r="K218" s="7"/>
    </row>
    <row r="219" spans="1:11" ht="12.75">
      <c r="A219" s="1"/>
      <c r="C219" s="1"/>
      <c r="D219" s="110"/>
      <c r="K219" s="7"/>
    </row>
    <row r="220" spans="1:11" ht="12.75">
      <c r="A220" s="1"/>
      <c r="C220" s="1"/>
      <c r="D220" s="110"/>
      <c r="K220" s="7"/>
    </row>
    <row r="221" spans="1:11" ht="12.75">
      <c r="A221" s="1"/>
      <c r="C221" s="1"/>
      <c r="D221" s="110"/>
      <c r="K221" s="7"/>
    </row>
    <row r="222" spans="1:11" ht="12.75">
      <c r="A222" s="1"/>
      <c r="C222" s="1"/>
      <c r="D222" s="110"/>
      <c r="K222" s="7"/>
    </row>
    <row r="223" spans="1:11" ht="12.75">
      <c r="A223" s="1"/>
      <c r="C223" s="1"/>
      <c r="D223" s="110"/>
      <c r="K223" s="7"/>
    </row>
    <row r="224" spans="1:11" ht="12.75">
      <c r="A224" s="1"/>
      <c r="C224" s="1"/>
      <c r="D224" s="110"/>
      <c r="K224" s="7"/>
    </row>
    <row r="225" spans="1:11" ht="12.75">
      <c r="A225" s="1"/>
      <c r="C225" s="1"/>
      <c r="D225" s="110"/>
      <c r="K225" s="7"/>
    </row>
    <row r="226" spans="1:11" ht="12.75">
      <c r="A226" s="1"/>
      <c r="C226" s="1"/>
      <c r="D226" s="110"/>
      <c r="K226" s="7"/>
    </row>
    <row r="227" spans="1:11" ht="12.75">
      <c r="A227" s="1"/>
      <c r="C227" s="1"/>
      <c r="D227" s="110"/>
      <c r="K227" s="7"/>
    </row>
    <row r="228" spans="1:11" ht="12.75">
      <c r="A228" s="1"/>
      <c r="C228" s="1"/>
      <c r="D228" s="110"/>
      <c r="K228" s="7"/>
    </row>
    <row r="229" spans="1:11" ht="12.75">
      <c r="A229" s="1"/>
      <c r="C229" s="1"/>
      <c r="D229" s="110"/>
      <c r="K229" s="7"/>
    </row>
    <row r="230" spans="1:11" ht="12.75">
      <c r="A230" s="1"/>
      <c r="C230" s="1"/>
      <c r="D230" s="110"/>
      <c r="K230" s="7"/>
    </row>
    <row r="231" spans="1:11" ht="12.75">
      <c r="A231" s="1"/>
      <c r="C231" s="1"/>
      <c r="D231" s="110"/>
      <c r="K231" s="7"/>
    </row>
    <row r="232" spans="1:11" ht="12.75">
      <c r="A232" s="1"/>
      <c r="C232" s="1"/>
      <c r="D232" s="110"/>
      <c r="K232" s="7"/>
    </row>
    <row r="233" spans="1:11" ht="12.75">
      <c r="A233" s="1"/>
      <c r="C233" s="1"/>
      <c r="D233" s="110"/>
      <c r="K233" s="7"/>
    </row>
    <row r="234" spans="1:11" ht="12.75">
      <c r="A234" s="1"/>
      <c r="C234" s="1"/>
      <c r="D234" s="110"/>
      <c r="K234" s="7"/>
    </row>
    <row r="235" spans="1:11" ht="12.75">
      <c r="A235" s="1"/>
      <c r="C235" s="1"/>
      <c r="D235" s="110"/>
      <c r="K235" s="7"/>
    </row>
    <row r="236" spans="1:11" ht="12.75">
      <c r="A236" s="1"/>
      <c r="C236" s="1"/>
      <c r="D236" s="110"/>
      <c r="K236" s="7"/>
    </row>
    <row r="237" spans="1:11" ht="12.75">
      <c r="A237" s="1"/>
      <c r="C237" s="1"/>
      <c r="D237" s="110"/>
      <c r="K237" s="7"/>
    </row>
    <row r="238" spans="1:11" ht="12.75">
      <c r="A238" s="1"/>
      <c r="C238" s="1"/>
      <c r="D238" s="110"/>
      <c r="K238" s="7"/>
    </row>
    <row r="239" spans="1:11" ht="12.75">
      <c r="A239" s="1"/>
      <c r="C239" s="1"/>
      <c r="D239" s="110"/>
      <c r="K239" s="7"/>
    </row>
    <row r="240" spans="1:11" ht="12.75">
      <c r="A240" s="1"/>
      <c r="C240" s="1"/>
      <c r="D240" s="110"/>
      <c r="K240" s="7"/>
    </row>
    <row r="241" spans="1:11" ht="12.75">
      <c r="A241" s="1"/>
      <c r="C241" s="1"/>
      <c r="D241" s="110"/>
      <c r="K241" s="7"/>
    </row>
    <row r="242" spans="1:11" ht="12.75">
      <c r="A242" s="1"/>
      <c r="C242" s="1"/>
      <c r="D242" s="110"/>
      <c r="K242" s="7"/>
    </row>
    <row r="243" spans="1:11" ht="12.75">
      <c r="A243" s="1"/>
      <c r="C243" s="1"/>
      <c r="D243" s="110"/>
      <c r="K243" s="7"/>
    </row>
    <row r="244" spans="1:11" ht="12.75">
      <c r="A244" s="1"/>
      <c r="C244" s="1"/>
      <c r="D244" s="110"/>
      <c r="K244" s="7"/>
    </row>
    <row r="245" spans="1:11" ht="12.75">
      <c r="A245" s="1"/>
      <c r="C245" s="1"/>
      <c r="D245" s="110"/>
      <c r="K245" s="7"/>
    </row>
    <row r="246" spans="1:11" ht="12.75">
      <c r="A246" s="1"/>
      <c r="C246" s="1"/>
      <c r="D246" s="110"/>
      <c r="K246" s="7"/>
    </row>
    <row r="247" spans="1:11" ht="12.75">
      <c r="A247" s="1"/>
      <c r="C247" s="1"/>
      <c r="D247" s="110"/>
      <c r="K247" s="7"/>
    </row>
    <row r="248" spans="1:11" ht="12.75">
      <c r="A248" s="1"/>
      <c r="C248" s="1"/>
      <c r="D248" s="110"/>
      <c r="K248" s="7"/>
    </row>
    <row r="249" spans="1:11" ht="12.75">
      <c r="A249" s="1"/>
      <c r="C249" s="1"/>
      <c r="D249" s="110"/>
      <c r="K249" s="7"/>
    </row>
    <row r="250" spans="1:11" ht="12.75">
      <c r="A250" s="1"/>
      <c r="C250" s="1"/>
      <c r="D250" s="110"/>
      <c r="K250" s="7"/>
    </row>
    <row r="251" spans="1:11" ht="12.75">
      <c r="A251" s="1"/>
      <c r="C251" s="1"/>
      <c r="D251" s="110"/>
      <c r="K251" s="7"/>
    </row>
    <row r="252" spans="1:11" ht="12.75">
      <c r="A252" s="1"/>
      <c r="C252" s="1"/>
      <c r="D252" s="110"/>
      <c r="K252" s="7"/>
    </row>
    <row r="253" spans="1:11" ht="12.75">
      <c r="A253" s="1"/>
      <c r="C253" s="1"/>
      <c r="D253" s="110"/>
      <c r="K253" s="7"/>
    </row>
    <row r="254" spans="1:11" ht="12.75">
      <c r="A254" s="1"/>
      <c r="C254" s="1"/>
      <c r="D254" s="110"/>
      <c r="K254" s="7"/>
    </row>
    <row r="255" spans="1:11" ht="12.75">
      <c r="A255" s="1"/>
      <c r="C255" s="1"/>
      <c r="D255" s="110"/>
      <c r="K255" s="7"/>
    </row>
    <row r="256" spans="1:11" ht="12.75">
      <c r="A256" s="1"/>
      <c r="C256" s="1"/>
      <c r="D256" s="110"/>
      <c r="K256" s="7"/>
    </row>
    <row r="257" spans="1:11" ht="12.75">
      <c r="A257" s="1"/>
      <c r="C257" s="1"/>
      <c r="D257" s="110"/>
      <c r="K257" s="7"/>
    </row>
    <row r="258" spans="1:11" ht="12.75">
      <c r="A258" s="1"/>
      <c r="C258" s="1"/>
      <c r="D258" s="110"/>
      <c r="K258" s="7"/>
    </row>
    <row r="259" spans="1:11" ht="12.75">
      <c r="A259" s="1"/>
      <c r="C259" s="1"/>
      <c r="D259" s="110"/>
      <c r="K259" s="7"/>
    </row>
    <row r="260" spans="1:11" ht="12.75">
      <c r="A260" s="1"/>
      <c r="C260" s="1"/>
      <c r="D260" s="110"/>
      <c r="K260" s="7"/>
    </row>
    <row r="261" spans="1:11" ht="12.75">
      <c r="A261" s="1"/>
      <c r="C261" s="1"/>
      <c r="D261" s="110"/>
      <c r="K261" s="7"/>
    </row>
    <row r="262" spans="1:11" ht="12.75">
      <c r="A262" s="1"/>
      <c r="C262" s="1"/>
      <c r="D262" s="110"/>
      <c r="K262" s="7"/>
    </row>
    <row r="263" spans="1:11" ht="12.75">
      <c r="A263" s="1"/>
      <c r="C263" s="1"/>
      <c r="D263" s="110"/>
      <c r="K263" s="7"/>
    </row>
    <row r="264" spans="1:11" ht="12.75">
      <c r="A264" s="1"/>
      <c r="C264" s="1"/>
      <c r="D264" s="110"/>
      <c r="K264" s="7"/>
    </row>
    <row r="265" spans="1:11" ht="12.75">
      <c r="A265" s="1"/>
      <c r="C265" s="1"/>
      <c r="D265" s="110"/>
      <c r="K265" s="7"/>
    </row>
    <row r="266" spans="1:11" ht="12.75">
      <c r="A266" s="1"/>
      <c r="C266" s="1"/>
      <c r="D266" s="110"/>
      <c r="K266" s="7"/>
    </row>
    <row r="267" spans="1:11" ht="12.75">
      <c r="A267" s="1"/>
      <c r="C267" s="1"/>
      <c r="D267" s="110"/>
      <c r="K267" s="7"/>
    </row>
    <row r="268" spans="1:11" ht="12.75">
      <c r="A268" s="1"/>
      <c r="C268" s="1"/>
      <c r="D268" s="110"/>
      <c r="K268" s="7"/>
    </row>
    <row r="269" spans="1:11" ht="12.75">
      <c r="A269" s="1"/>
      <c r="C269" s="1"/>
      <c r="D269" s="110"/>
      <c r="K269" s="7"/>
    </row>
    <row r="270" spans="1:11" ht="12.75">
      <c r="A270" s="1"/>
      <c r="C270" s="1"/>
      <c r="D270" s="110"/>
      <c r="K270" s="7"/>
    </row>
    <row r="271" spans="1:11" ht="12.75">
      <c r="A271" s="1"/>
      <c r="C271" s="1"/>
      <c r="D271" s="110"/>
      <c r="K271" s="7"/>
    </row>
    <row r="272" spans="1:11" ht="12.75">
      <c r="A272" s="1"/>
      <c r="C272" s="1"/>
      <c r="D272" s="110"/>
      <c r="K272" s="7"/>
    </row>
    <row r="273" spans="1:11" ht="12.75">
      <c r="A273" s="1"/>
      <c r="C273" s="1"/>
      <c r="D273" s="110"/>
      <c r="K273" s="7"/>
    </row>
    <row r="274" spans="1:11" ht="12.75">
      <c r="A274" s="1"/>
      <c r="C274" s="1"/>
      <c r="D274" s="110"/>
      <c r="K274" s="7"/>
    </row>
    <row r="275" spans="1:11" ht="12.75">
      <c r="A275" s="1"/>
      <c r="C275" s="1"/>
      <c r="D275" s="110"/>
      <c r="K275" s="7"/>
    </row>
    <row r="276" spans="1:11" ht="12.75">
      <c r="A276" s="1"/>
      <c r="C276" s="1"/>
      <c r="D276" s="110"/>
      <c r="K276" s="7"/>
    </row>
    <row r="277" spans="1:11" ht="12.75">
      <c r="A277" s="1"/>
      <c r="C277" s="1"/>
      <c r="D277" s="110"/>
      <c r="K277" s="7"/>
    </row>
    <row r="278" spans="1:11" ht="12.75">
      <c r="A278" s="1"/>
      <c r="C278" s="1"/>
      <c r="D278" s="110"/>
      <c r="K278" s="7"/>
    </row>
    <row r="279" spans="1:11" ht="12.75">
      <c r="A279" s="1"/>
      <c r="C279" s="1"/>
      <c r="D279" s="110"/>
      <c r="K279" s="7"/>
    </row>
    <row r="280" spans="1:11" ht="12.75">
      <c r="A280" s="1"/>
      <c r="C280" s="1"/>
      <c r="D280" s="110"/>
      <c r="K280" s="7"/>
    </row>
    <row r="281" spans="1:11" ht="12.75">
      <c r="A281" s="1"/>
      <c r="C281" s="1"/>
      <c r="D281" s="110"/>
      <c r="K281" s="7"/>
    </row>
    <row r="282" spans="1:11" ht="12.75">
      <c r="A282" s="1"/>
      <c r="C282" s="1"/>
      <c r="D282" s="110"/>
      <c r="K282" s="7"/>
    </row>
    <row r="283" spans="1:11" ht="12.75">
      <c r="A283" s="1"/>
      <c r="C283" s="1"/>
      <c r="D283" s="110"/>
      <c r="K283" s="7"/>
    </row>
    <row r="284" spans="1:11" ht="12.75">
      <c r="A284" s="1"/>
      <c r="C284" s="1"/>
      <c r="D284" s="110"/>
      <c r="K284" s="7"/>
    </row>
    <row r="285" spans="1:11" ht="12.75">
      <c r="A285" s="1"/>
      <c r="C285" s="1"/>
      <c r="D285" s="110"/>
      <c r="K285" s="7"/>
    </row>
    <row r="286" spans="1:11" ht="12.75">
      <c r="A286" s="1"/>
      <c r="C286" s="1"/>
      <c r="D286" s="110"/>
      <c r="K286" s="7"/>
    </row>
    <row r="287" spans="1:11" ht="12.75">
      <c r="A287" s="1"/>
      <c r="C287" s="1"/>
      <c r="D287" s="110"/>
      <c r="K287" s="7"/>
    </row>
    <row r="288" spans="1:11" ht="12.75">
      <c r="A288" s="1"/>
      <c r="C288" s="1"/>
      <c r="D288" s="110"/>
      <c r="K288" s="7"/>
    </row>
    <row r="289" spans="1:11" ht="12.75">
      <c r="A289" s="1"/>
      <c r="C289" s="1"/>
      <c r="D289" s="110"/>
      <c r="K289" s="7"/>
    </row>
    <row r="290" spans="1:11" ht="12.75">
      <c r="A290" s="1"/>
      <c r="C290" s="1"/>
      <c r="D290" s="110"/>
      <c r="K290" s="7"/>
    </row>
    <row r="291" spans="1:11" ht="12.75">
      <c r="A291" s="1"/>
      <c r="C291" s="1"/>
      <c r="D291" s="110"/>
      <c r="K291" s="7"/>
    </row>
    <row r="292" spans="1:11" ht="12.75">
      <c r="A292" s="1"/>
      <c r="C292" s="1"/>
      <c r="D292" s="110"/>
      <c r="K292" s="7"/>
    </row>
    <row r="293" spans="1:11" ht="12.75">
      <c r="A293" s="1"/>
      <c r="C293" s="1"/>
      <c r="D293" s="110"/>
      <c r="K293" s="7"/>
    </row>
    <row r="294" spans="1:11" ht="12.75">
      <c r="A294" s="1"/>
      <c r="C294" s="1"/>
      <c r="D294" s="110"/>
      <c r="K294" s="7"/>
    </row>
    <row r="295" spans="1:11" ht="12.75">
      <c r="A295" s="1"/>
      <c r="C295" s="1"/>
      <c r="D295" s="110"/>
      <c r="K295" s="7"/>
    </row>
    <row r="296" spans="1:11" ht="12.75">
      <c r="A296" s="1"/>
      <c r="C296" s="1"/>
      <c r="D296" s="110"/>
      <c r="K296" s="7"/>
    </row>
    <row r="297" spans="1:11" ht="12.75">
      <c r="A297" s="1"/>
      <c r="C297" s="1"/>
      <c r="D297" s="110"/>
      <c r="K297" s="7"/>
    </row>
    <row r="298" spans="1:11" ht="12.75">
      <c r="A298" s="1"/>
      <c r="C298" s="1"/>
      <c r="D298" s="110"/>
      <c r="K298" s="7"/>
    </row>
    <row r="299" spans="1:11" ht="12.75">
      <c r="A299" s="1"/>
      <c r="C299" s="1"/>
      <c r="D299" s="110"/>
      <c r="K299" s="7"/>
    </row>
    <row r="300" spans="1:11" ht="12.75">
      <c r="A300" s="1"/>
      <c r="C300" s="1"/>
      <c r="D300" s="110"/>
      <c r="K300" s="7"/>
    </row>
    <row r="301" spans="1:11" ht="12.75">
      <c r="A301" s="1"/>
      <c r="C301" s="1"/>
      <c r="D301" s="110"/>
      <c r="K301" s="7"/>
    </row>
    <row r="302" spans="1:11" ht="12.75">
      <c r="A302" s="1"/>
      <c r="C302" s="1"/>
      <c r="D302" s="110"/>
      <c r="K302" s="7"/>
    </row>
    <row r="303" spans="1:11" ht="12.75">
      <c r="A303" s="1"/>
      <c r="C303" s="1"/>
      <c r="D303" s="110"/>
      <c r="K303" s="7"/>
    </row>
    <row r="304" spans="1:11" ht="12.75">
      <c r="A304" s="1"/>
      <c r="C304" s="1"/>
      <c r="D304" s="110"/>
      <c r="K304" s="7"/>
    </row>
    <row r="305" spans="1:11" ht="12.75">
      <c r="A305" s="1"/>
      <c r="C305" s="1"/>
      <c r="D305" s="110"/>
      <c r="K305" s="7"/>
    </row>
    <row r="306" spans="1:11" ht="12.75">
      <c r="A306" s="1"/>
      <c r="C306" s="1"/>
      <c r="D306" s="110"/>
      <c r="K306" s="7"/>
    </row>
    <row r="307" spans="1:11" ht="12.75">
      <c r="A307" s="1"/>
      <c r="C307" s="1"/>
      <c r="D307" s="110"/>
      <c r="K307" s="7"/>
    </row>
    <row r="308" spans="1:11" ht="12.75">
      <c r="A308" s="1"/>
      <c r="C308" s="1"/>
      <c r="D308" s="110"/>
      <c r="K308" s="7"/>
    </row>
    <row r="309" spans="1:11" ht="12.75">
      <c r="A309" s="1"/>
      <c r="C309" s="1"/>
      <c r="D309" s="110"/>
      <c r="K309" s="7"/>
    </row>
    <row r="310" spans="1:11" ht="12.75">
      <c r="A310" s="1"/>
      <c r="C310" s="1"/>
      <c r="D310" s="110"/>
      <c r="K310" s="7"/>
    </row>
    <row r="311" spans="1:11" ht="12.75">
      <c r="A311" s="1"/>
      <c r="C311" s="1"/>
      <c r="D311" s="110"/>
      <c r="K311" s="7"/>
    </row>
    <row r="312" spans="1:11" ht="12.75">
      <c r="A312" s="1"/>
      <c r="C312" s="1"/>
      <c r="D312" s="110"/>
      <c r="K312" s="7"/>
    </row>
    <row r="313" spans="1:11" ht="12.75">
      <c r="A313" s="1"/>
      <c r="C313" s="1"/>
      <c r="D313" s="110"/>
      <c r="K313" s="7"/>
    </row>
    <row r="314" spans="1:11" ht="12.75">
      <c r="A314" s="1"/>
      <c r="C314" s="1"/>
      <c r="D314" s="110"/>
      <c r="K314" s="7"/>
    </row>
    <row r="315" spans="1:11" ht="12.75">
      <c r="A315" s="1"/>
      <c r="C315" s="1"/>
      <c r="D315" s="110"/>
      <c r="K315" s="7"/>
    </row>
    <row r="316" spans="1:11" ht="12.75">
      <c r="A316" s="1"/>
      <c r="C316" s="1"/>
      <c r="D316" s="110"/>
      <c r="K316" s="7"/>
    </row>
    <row r="317" spans="1:11" ht="12.75">
      <c r="A317" s="1"/>
      <c r="C317" s="1"/>
      <c r="D317" s="110"/>
      <c r="K317" s="7"/>
    </row>
    <row r="318" spans="1:11" ht="12.75">
      <c r="A318" s="1"/>
      <c r="C318" s="1"/>
      <c r="D318" s="110"/>
      <c r="K318" s="7"/>
    </row>
    <row r="319" spans="1:11" ht="12.75">
      <c r="A319" s="1"/>
      <c r="C319" s="1"/>
      <c r="D319" s="110"/>
      <c r="K319" s="7"/>
    </row>
    <row r="320" spans="1:11" ht="12.75">
      <c r="A320" s="1"/>
      <c r="C320" s="1"/>
      <c r="D320" s="110"/>
      <c r="K320" s="7"/>
    </row>
    <row r="321" spans="1:11" ht="12.75">
      <c r="A321" s="1"/>
      <c r="C321" s="1"/>
      <c r="D321" s="110"/>
      <c r="K321" s="7"/>
    </row>
    <row r="322" spans="1:11" ht="12.75">
      <c r="A322" s="1"/>
      <c r="C322" s="1"/>
      <c r="D322" s="110"/>
      <c r="K322" s="7"/>
    </row>
    <row r="323" spans="1:11" ht="12.75">
      <c r="A323" s="1"/>
      <c r="C323" s="1"/>
      <c r="D323" s="110"/>
      <c r="K323" s="7"/>
    </row>
    <row r="324" spans="1:11" ht="12.75">
      <c r="A324" s="1"/>
      <c r="C324" s="1"/>
      <c r="D324" s="110"/>
      <c r="K324" s="7"/>
    </row>
    <row r="325" spans="1:11" ht="12.75">
      <c r="A325" s="1"/>
      <c r="C325" s="1"/>
      <c r="D325" s="110"/>
      <c r="K325" s="7"/>
    </row>
    <row r="326" spans="1:11" ht="12.75">
      <c r="A326" s="1"/>
      <c r="C326" s="1"/>
      <c r="D326" s="110"/>
      <c r="K326" s="7"/>
    </row>
    <row r="327" spans="1:11" ht="12.75">
      <c r="A327" s="1"/>
      <c r="C327" s="1"/>
      <c r="D327" s="110"/>
      <c r="K327" s="7"/>
    </row>
    <row r="328" spans="1:11" ht="12.75">
      <c r="A328" s="1"/>
      <c r="C328" s="1"/>
      <c r="D328" s="110"/>
      <c r="K328" s="7"/>
    </row>
    <row r="329" spans="1:11" ht="12.75">
      <c r="A329" s="1"/>
      <c r="C329" s="1"/>
      <c r="D329" s="110"/>
      <c r="K329" s="7"/>
    </row>
    <row r="330" spans="1:11" ht="12.75">
      <c r="A330" s="1"/>
      <c r="C330" s="1"/>
      <c r="D330" s="110"/>
      <c r="K330" s="7"/>
    </row>
    <row r="331" spans="1:11" ht="12.75">
      <c r="A331" s="1"/>
      <c r="C331" s="1"/>
      <c r="D331" s="110"/>
      <c r="K331" s="7"/>
    </row>
    <row r="332" spans="1:11" ht="12.75">
      <c r="A332" s="1"/>
      <c r="C332" s="1"/>
      <c r="D332" s="110"/>
      <c r="K332" s="7"/>
    </row>
    <row r="333" spans="1:11" ht="12.75">
      <c r="A333" s="1"/>
      <c r="C333" s="1"/>
      <c r="D333" s="110"/>
      <c r="K333" s="7"/>
    </row>
    <row r="334" spans="1:11" ht="12.75">
      <c r="A334" s="1"/>
      <c r="C334" s="1"/>
      <c r="D334" s="110"/>
      <c r="K334" s="7"/>
    </row>
    <row r="335" spans="1:11" ht="12.75">
      <c r="A335" s="1"/>
      <c r="C335" s="1"/>
      <c r="D335" s="110"/>
      <c r="K335" s="7"/>
    </row>
    <row r="336" spans="1:11" ht="12.75">
      <c r="A336" s="1"/>
      <c r="C336" s="1"/>
      <c r="D336" s="110"/>
      <c r="K336" s="7"/>
    </row>
    <row r="337" spans="1:11" ht="12.75">
      <c r="A337" s="1"/>
      <c r="C337" s="1"/>
      <c r="D337" s="110"/>
      <c r="K337" s="7"/>
    </row>
    <row r="338" spans="1:11" ht="12.75">
      <c r="A338" s="1"/>
      <c r="C338" s="1"/>
      <c r="D338" s="110"/>
      <c r="K338" s="7"/>
    </row>
    <row r="339" spans="1:11" ht="12.75">
      <c r="A339" s="1"/>
      <c r="C339" s="1"/>
      <c r="D339" s="110"/>
      <c r="K339" s="7"/>
    </row>
    <row r="340" spans="1:11" ht="12.75">
      <c r="A340" s="1"/>
      <c r="C340" s="1"/>
      <c r="D340" s="110"/>
      <c r="K340" s="7"/>
    </row>
    <row r="341" spans="1:11" ht="12.75">
      <c r="A341" s="1"/>
      <c r="C341" s="1"/>
      <c r="D341" s="110"/>
      <c r="K341" s="7"/>
    </row>
    <row r="342" spans="1:11" ht="12.75">
      <c r="A342" s="1"/>
      <c r="C342" s="1"/>
      <c r="D342" s="110"/>
      <c r="K342" s="7"/>
    </row>
    <row r="343" spans="1:11" ht="12.75">
      <c r="A343" s="1"/>
      <c r="C343" s="1"/>
      <c r="D343" s="110"/>
      <c r="K343" s="7"/>
    </row>
    <row r="344" spans="1:11" ht="12.75">
      <c r="A344" s="1"/>
      <c r="C344" s="1"/>
      <c r="D344" s="110"/>
      <c r="K344" s="7"/>
    </row>
    <row r="345" spans="1:11" ht="12.75">
      <c r="A345" s="1"/>
      <c r="C345" s="1"/>
      <c r="D345" s="110"/>
      <c r="K345" s="7"/>
    </row>
    <row r="346" spans="1:11" ht="12.75">
      <c r="A346" s="1"/>
      <c r="C346" s="1"/>
      <c r="D346" s="110"/>
      <c r="K346" s="7"/>
    </row>
    <row r="347" spans="1:11" ht="12.75">
      <c r="A347" s="1"/>
      <c r="C347" s="1"/>
      <c r="D347" s="110"/>
      <c r="K347" s="7"/>
    </row>
    <row r="348" spans="1:11" ht="12.75">
      <c r="A348" s="1"/>
      <c r="C348" s="1"/>
      <c r="D348" s="110"/>
      <c r="K348" s="7"/>
    </row>
    <row r="349" spans="1:11" ht="12.75">
      <c r="A349" s="1"/>
      <c r="C349" s="1"/>
      <c r="D349" s="110"/>
      <c r="K349" s="7"/>
    </row>
    <row r="350" spans="1:11" ht="12.75">
      <c r="A350" s="1"/>
      <c r="C350" s="1"/>
      <c r="D350" s="110"/>
      <c r="K350" s="7"/>
    </row>
    <row r="351" spans="1:11" ht="12.75">
      <c r="A351" s="1"/>
      <c r="C351" s="1"/>
      <c r="D351" s="110"/>
      <c r="K351" s="7"/>
    </row>
    <row r="352" spans="1:11" ht="12.75">
      <c r="A352" s="1"/>
      <c r="C352" s="1"/>
      <c r="D352" s="110"/>
      <c r="K352" s="7"/>
    </row>
    <row r="353" spans="1:11" ht="12.75">
      <c r="A353" s="1"/>
      <c r="C353" s="1"/>
      <c r="D353" s="110"/>
      <c r="K353" s="7"/>
    </row>
    <row r="354" spans="1:11" ht="12.75">
      <c r="A354" s="1"/>
      <c r="C354" s="1"/>
      <c r="D354" s="110"/>
      <c r="K354" s="7"/>
    </row>
    <row r="355" spans="1:11" ht="12.75">
      <c r="A355" s="1"/>
      <c r="C355" s="1"/>
      <c r="D355" s="110"/>
      <c r="K355" s="7"/>
    </row>
    <row r="356" spans="1:11" ht="12.75">
      <c r="A356" s="1"/>
      <c r="C356" s="1"/>
      <c r="D356" s="110"/>
      <c r="K356" s="7"/>
    </row>
    <row r="357" spans="1:11" ht="12.75">
      <c r="A357" s="1"/>
      <c r="C357" s="1"/>
      <c r="D357" s="110"/>
      <c r="K357" s="7"/>
    </row>
    <row r="358" spans="1:11" ht="12.75">
      <c r="A358" s="1"/>
      <c r="C358" s="1"/>
      <c r="D358" s="110"/>
      <c r="K358" s="7"/>
    </row>
    <row r="359" spans="1:11" ht="12.75">
      <c r="A359" s="1"/>
      <c r="C359" s="1"/>
      <c r="D359" s="110"/>
      <c r="K359" s="7"/>
    </row>
    <row r="360" spans="1:11" ht="12.75">
      <c r="A360" s="1"/>
      <c r="C360" s="1"/>
      <c r="D360" s="110"/>
      <c r="K360" s="7"/>
    </row>
    <row r="361" spans="1:11" ht="12.75">
      <c r="A361" s="1"/>
      <c r="C361" s="1"/>
      <c r="D361" s="110"/>
      <c r="K361" s="7"/>
    </row>
    <row r="362" spans="1:11" ht="12.75">
      <c r="A362" s="1"/>
      <c r="C362" s="1"/>
      <c r="D362" s="110"/>
      <c r="K362" s="7"/>
    </row>
    <row r="363" spans="1:11" ht="12.75">
      <c r="A363" s="1"/>
      <c r="C363" s="1"/>
      <c r="D363" s="110"/>
      <c r="K363" s="7"/>
    </row>
    <row r="364" spans="1:11" ht="12.75">
      <c r="A364" s="1"/>
      <c r="C364" s="1"/>
      <c r="D364" s="110"/>
      <c r="K364" s="7"/>
    </row>
    <row r="365" spans="1:11" ht="12.75">
      <c r="A365" s="1"/>
      <c r="C365" s="1"/>
      <c r="D365" s="110"/>
      <c r="K365" s="7"/>
    </row>
    <row r="366" spans="1:11" ht="12.75">
      <c r="A366" s="1"/>
      <c r="C366" s="1"/>
      <c r="D366" s="110"/>
      <c r="K366" s="7"/>
    </row>
    <row r="367" spans="1:11" ht="12.75">
      <c r="A367" s="1"/>
      <c r="C367" s="1"/>
      <c r="D367" s="110"/>
      <c r="K367" s="7"/>
    </row>
    <row r="368" spans="1:11" ht="12.75">
      <c r="A368" s="1"/>
      <c r="C368" s="1"/>
      <c r="D368" s="110"/>
      <c r="K368" s="7"/>
    </row>
    <row r="369" spans="1:11" ht="12.75">
      <c r="A369" s="1"/>
      <c r="C369" s="1"/>
      <c r="D369" s="110"/>
      <c r="K369" s="7"/>
    </row>
    <row r="370" spans="1:11" ht="12.75">
      <c r="A370" s="1"/>
      <c r="C370" s="1"/>
      <c r="D370" s="110"/>
      <c r="K370" s="7"/>
    </row>
    <row r="371" spans="1:11" ht="12.75">
      <c r="A371" s="1"/>
      <c r="C371" s="1"/>
      <c r="D371" s="110"/>
      <c r="K371" s="7"/>
    </row>
    <row r="372" spans="1:11" ht="12.75">
      <c r="A372" s="1"/>
      <c r="C372" s="1"/>
      <c r="D372" s="110"/>
      <c r="K372" s="7"/>
    </row>
    <row r="373" spans="1:11" ht="12.75">
      <c r="A373" s="1"/>
      <c r="C373" s="1"/>
      <c r="D373" s="110"/>
      <c r="K373" s="7"/>
    </row>
    <row r="374" spans="1:11" ht="12.75">
      <c r="A374" s="1"/>
      <c r="C374" s="1"/>
      <c r="D374" s="110"/>
      <c r="K374" s="7"/>
    </row>
    <row r="375" spans="1:11" ht="12.75">
      <c r="A375" s="1"/>
      <c r="C375" s="1"/>
      <c r="D375" s="110"/>
      <c r="K375" s="7"/>
    </row>
    <row r="376" spans="1:11" ht="12.75">
      <c r="A376" s="1"/>
      <c r="C376" s="1"/>
      <c r="D376" s="110"/>
      <c r="K376" s="7"/>
    </row>
    <row r="377" spans="1:11" ht="12.75">
      <c r="A377" s="1"/>
      <c r="C377" s="1"/>
      <c r="D377" s="110"/>
      <c r="K377" s="7"/>
    </row>
    <row r="378" spans="1:11" ht="12.75">
      <c r="A378" s="1"/>
      <c r="C378" s="1"/>
      <c r="D378" s="110"/>
      <c r="K378" s="7"/>
    </row>
    <row r="379" spans="1:11" ht="12.75">
      <c r="A379" s="1"/>
      <c r="C379" s="1"/>
      <c r="D379" s="110"/>
      <c r="K379" s="7"/>
    </row>
    <row r="380" spans="1:11" ht="12.75">
      <c r="A380" s="1"/>
      <c r="C380" s="1"/>
      <c r="D380" s="110"/>
      <c r="K380" s="7"/>
    </row>
    <row r="381" spans="1:11" ht="12.75">
      <c r="A381" s="1"/>
      <c r="C381" s="1"/>
      <c r="D381" s="110"/>
      <c r="K381" s="7"/>
    </row>
    <row r="382" spans="1:11" ht="12.75">
      <c r="A382" s="1"/>
      <c r="C382" s="1"/>
      <c r="D382" s="110"/>
      <c r="K382" s="7"/>
    </row>
    <row r="383" spans="1:11" ht="12.75">
      <c r="A383" s="1"/>
      <c r="C383" s="1"/>
      <c r="D383" s="110"/>
      <c r="K383" s="7"/>
    </row>
    <row r="384" spans="1:11" ht="12.75">
      <c r="A384" s="1"/>
      <c r="C384" s="1"/>
      <c r="D384" s="110"/>
      <c r="K384" s="7"/>
    </row>
    <row r="385" spans="1:11" ht="12.75">
      <c r="A385" s="1"/>
      <c r="C385" s="1"/>
      <c r="D385" s="110"/>
      <c r="K385" s="7"/>
    </row>
    <row r="386" spans="1:11" ht="12.75">
      <c r="A386" s="1"/>
      <c r="C386" s="1"/>
      <c r="D386" s="110"/>
      <c r="K386" s="7"/>
    </row>
    <row r="387" spans="1:11" ht="12.75">
      <c r="A387" s="1"/>
      <c r="C387" s="1"/>
      <c r="D387" s="110"/>
      <c r="K387" s="7"/>
    </row>
    <row r="388" spans="1:11" ht="12.75">
      <c r="A388" s="1"/>
      <c r="C388" s="1"/>
      <c r="D388" s="110"/>
      <c r="K388" s="7"/>
    </row>
    <row r="389" spans="1:11" ht="12.75">
      <c r="A389" s="1"/>
      <c r="C389" s="1"/>
      <c r="D389" s="110"/>
      <c r="K389" s="7"/>
    </row>
    <row r="390" spans="1:11" ht="12.75">
      <c r="A390" s="1"/>
      <c r="C390" s="1"/>
      <c r="D390" s="110"/>
      <c r="K390" s="7"/>
    </row>
    <row r="391" spans="1:11" ht="12.75">
      <c r="A391" s="1"/>
      <c r="C391" s="1"/>
      <c r="D391" s="110"/>
      <c r="K391" s="7"/>
    </row>
    <row r="392" spans="1:11" ht="12.75">
      <c r="A392" s="1"/>
      <c r="C392" s="1"/>
      <c r="D392" s="110"/>
      <c r="K392" s="7"/>
    </row>
    <row r="393" spans="1:11" ht="12.75">
      <c r="A393" s="1"/>
      <c r="C393" s="1"/>
      <c r="D393" s="110"/>
      <c r="K393" s="7"/>
    </row>
    <row r="394" spans="1:11" ht="12.75">
      <c r="A394" s="1"/>
      <c r="C394" s="1"/>
      <c r="D394" s="110"/>
      <c r="K394" s="7"/>
    </row>
    <row r="395" spans="1:11" ht="12.75">
      <c r="A395" s="1"/>
      <c r="C395" s="1"/>
      <c r="D395" s="110"/>
      <c r="K395" s="7"/>
    </row>
    <row r="396" spans="1:11" ht="12.75">
      <c r="A396" s="1"/>
      <c r="C396" s="1"/>
      <c r="D396" s="110"/>
      <c r="K396" s="7"/>
    </row>
    <row r="397" spans="1:11" ht="12.75">
      <c r="A397" s="1"/>
      <c r="C397" s="1"/>
      <c r="D397" s="110"/>
      <c r="K397" s="7"/>
    </row>
    <row r="398" spans="1:11" ht="12.75">
      <c r="A398" s="1"/>
      <c r="C398" s="1"/>
      <c r="D398" s="110"/>
      <c r="K398" s="7"/>
    </row>
    <row r="399" spans="1:11" ht="12.75">
      <c r="A399" s="1"/>
      <c r="C399" s="1"/>
      <c r="D399" s="110"/>
      <c r="K399" s="7"/>
    </row>
    <row r="400" spans="1:11" ht="12.75">
      <c r="A400" s="1"/>
      <c r="C400" s="1"/>
      <c r="D400" s="110"/>
      <c r="K400" s="7"/>
    </row>
    <row r="401" spans="1:11" ht="12.75">
      <c r="A401" s="1"/>
      <c r="C401" s="1"/>
      <c r="D401" s="110"/>
      <c r="K401" s="7"/>
    </row>
    <row r="402" spans="1:11" ht="12.75">
      <c r="A402" s="1"/>
      <c r="C402" s="1"/>
      <c r="D402" s="110"/>
      <c r="K402" s="7"/>
    </row>
    <row r="403" spans="1:11" ht="12.75">
      <c r="A403" s="1"/>
      <c r="C403" s="1"/>
      <c r="D403" s="110"/>
      <c r="K403" s="7"/>
    </row>
    <row r="404" spans="1:11" ht="12.75">
      <c r="A404" s="1"/>
      <c r="C404" s="1"/>
      <c r="D404" s="110"/>
      <c r="K404" s="7"/>
    </row>
    <row r="405" spans="1:11" ht="12.75">
      <c r="A405" s="1"/>
      <c r="C405" s="1"/>
      <c r="D405" s="110"/>
      <c r="K405" s="7"/>
    </row>
    <row r="406" spans="1:11" ht="12.75">
      <c r="A406" s="1"/>
      <c r="C406" s="1"/>
      <c r="D406" s="110"/>
      <c r="K406" s="7"/>
    </row>
    <row r="407" spans="1:11" ht="12.75">
      <c r="A407" s="1"/>
      <c r="C407" s="1"/>
      <c r="D407" s="110"/>
      <c r="K407" s="7"/>
    </row>
    <row r="408" spans="1:11" ht="12.75">
      <c r="A408" s="1"/>
      <c r="C408" s="1"/>
      <c r="D408" s="110"/>
      <c r="K408" s="7"/>
    </row>
    <row r="409" spans="1:11" ht="12.75">
      <c r="A409" s="1"/>
      <c r="C409" s="1"/>
      <c r="D409" s="110"/>
      <c r="K409" s="7"/>
    </row>
    <row r="410" spans="1:11" ht="12.75">
      <c r="A410" s="1"/>
      <c r="C410" s="1"/>
      <c r="D410" s="110"/>
      <c r="K410" s="7"/>
    </row>
    <row r="411" spans="1:11" ht="12.75">
      <c r="A411" s="1"/>
      <c r="C411" s="1"/>
      <c r="D411" s="110"/>
      <c r="K411" s="7"/>
    </row>
    <row r="412" spans="1:11" ht="12.75">
      <c r="A412" s="1"/>
      <c r="C412" s="1"/>
      <c r="D412" s="110"/>
      <c r="K412" s="7"/>
    </row>
    <row r="413" spans="1:11" ht="12.75">
      <c r="A413" s="1"/>
      <c r="C413" s="1"/>
      <c r="D413" s="110"/>
      <c r="K413" s="7"/>
    </row>
    <row r="414" spans="1:11" ht="12.75">
      <c r="A414" s="1"/>
      <c r="C414" s="1"/>
      <c r="D414" s="110"/>
      <c r="K414" s="7"/>
    </row>
    <row r="415" spans="1:11" ht="12.75">
      <c r="A415" s="1"/>
      <c r="C415" s="1"/>
      <c r="D415" s="110"/>
      <c r="K415" s="7"/>
    </row>
    <row r="416" spans="1:11" ht="12.75">
      <c r="A416" s="1"/>
      <c r="C416" s="1"/>
      <c r="D416" s="110"/>
      <c r="K416" s="7"/>
    </row>
    <row r="417" spans="1:11" ht="12.75">
      <c r="A417" s="1"/>
      <c r="C417" s="1"/>
      <c r="D417" s="110"/>
      <c r="K417" s="7"/>
    </row>
    <row r="418" spans="1:11" ht="12.75">
      <c r="A418" s="1"/>
      <c r="C418" s="1"/>
      <c r="D418" s="110"/>
      <c r="K418" s="7"/>
    </row>
    <row r="419" spans="1:11" ht="12.75">
      <c r="A419" s="1"/>
      <c r="C419" s="1"/>
      <c r="D419" s="110"/>
      <c r="K419" s="7"/>
    </row>
    <row r="420" spans="1:11" ht="12.75">
      <c r="A420" s="1"/>
      <c r="C420" s="1"/>
      <c r="D420" s="110"/>
      <c r="K420" s="7"/>
    </row>
    <row r="421" spans="1:11" ht="12.75">
      <c r="A421" s="1"/>
      <c r="C421" s="1"/>
      <c r="D421" s="110"/>
      <c r="K421" s="7"/>
    </row>
    <row r="422" spans="1:11" ht="12.75">
      <c r="A422" s="1"/>
      <c r="C422" s="1"/>
      <c r="D422" s="110"/>
      <c r="K422" s="7"/>
    </row>
    <row r="423" spans="1:11" ht="12.75">
      <c r="A423" s="1"/>
      <c r="C423" s="1"/>
      <c r="D423" s="110"/>
      <c r="K423" s="7"/>
    </row>
    <row r="424" spans="1:11" ht="12.75">
      <c r="A424" s="1"/>
      <c r="C424" s="1"/>
      <c r="D424" s="110"/>
      <c r="K424" s="7"/>
    </row>
    <row r="425" spans="1:11" ht="12.75">
      <c r="A425" s="1"/>
      <c r="C425" s="1"/>
      <c r="D425" s="110"/>
      <c r="K425" s="7"/>
    </row>
    <row r="426" spans="1:11" ht="12.75">
      <c r="A426" s="1"/>
      <c r="C426" s="1"/>
      <c r="D426" s="110"/>
      <c r="K426" s="7"/>
    </row>
    <row r="427" spans="1:11" ht="12.75">
      <c r="A427" s="1"/>
      <c r="C427" s="1"/>
      <c r="D427" s="110"/>
      <c r="K427" s="7"/>
    </row>
    <row r="428" spans="1:11" ht="12.75">
      <c r="A428" s="1"/>
      <c r="C428" s="1"/>
      <c r="D428" s="110"/>
      <c r="K428" s="7"/>
    </row>
    <row r="429" spans="1:11" ht="12.75">
      <c r="A429" s="1"/>
      <c r="C429" s="1"/>
      <c r="D429" s="110"/>
      <c r="K429" s="7"/>
    </row>
    <row r="430" spans="1:11" ht="12.75">
      <c r="A430" s="1"/>
      <c r="C430" s="1"/>
      <c r="D430" s="110"/>
      <c r="K430" s="7"/>
    </row>
    <row r="431" spans="1:11" ht="12.75">
      <c r="A431" s="1"/>
      <c r="C431" s="1"/>
      <c r="D431" s="110"/>
      <c r="K431" s="7"/>
    </row>
    <row r="432" spans="1:11" ht="12.75">
      <c r="A432" s="1"/>
      <c r="C432" s="1"/>
      <c r="D432" s="110"/>
      <c r="K432" s="7"/>
    </row>
    <row r="433" spans="1:11" ht="12.75">
      <c r="A433" s="1"/>
      <c r="C433" s="1"/>
      <c r="D433" s="110"/>
      <c r="K433" s="7"/>
    </row>
    <row r="434" spans="1:11" ht="12.75">
      <c r="A434" s="1"/>
      <c r="C434" s="1"/>
      <c r="D434" s="110"/>
      <c r="K434" s="7"/>
    </row>
    <row r="435" spans="1:11" ht="12.75">
      <c r="A435" s="1"/>
      <c r="C435" s="1"/>
      <c r="D435" s="110"/>
      <c r="K435" s="7"/>
    </row>
    <row r="436" spans="1:11" ht="12.75">
      <c r="A436" s="1"/>
      <c r="C436" s="1"/>
      <c r="D436" s="110"/>
      <c r="K436" s="7"/>
    </row>
    <row r="437" spans="1:11" ht="12.75">
      <c r="A437" s="1"/>
      <c r="C437" s="1"/>
      <c r="D437" s="110"/>
      <c r="K437" s="7"/>
    </row>
    <row r="438" spans="1:11" ht="12.75">
      <c r="A438" s="1"/>
      <c r="C438" s="1"/>
      <c r="D438" s="110"/>
      <c r="K438" s="7"/>
    </row>
    <row r="439" spans="1:11" ht="12.75">
      <c r="A439" s="1"/>
      <c r="C439" s="1"/>
      <c r="D439" s="110"/>
      <c r="K439" s="7"/>
    </row>
    <row r="440" spans="1:11" ht="12.75">
      <c r="A440" s="1"/>
      <c r="C440" s="1"/>
      <c r="D440" s="110"/>
      <c r="K440" s="7"/>
    </row>
    <row r="441" spans="1:11" ht="12.75">
      <c r="A441" s="1"/>
      <c r="C441" s="1"/>
      <c r="D441" s="110"/>
      <c r="K441" s="7"/>
    </row>
    <row r="442" spans="1:11" ht="12.75">
      <c r="A442" s="1"/>
      <c r="C442" s="1"/>
      <c r="D442" s="110"/>
      <c r="K442" s="7"/>
    </row>
    <row r="443" spans="1:11" ht="12.75">
      <c r="A443" s="1"/>
      <c r="C443" s="1"/>
      <c r="D443" s="110"/>
      <c r="K443" s="7"/>
    </row>
    <row r="444" spans="1:11" ht="12.75">
      <c r="A444" s="1"/>
      <c r="C444" s="1"/>
      <c r="D444" s="110"/>
      <c r="K444" s="7"/>
    </row>
    <row r="445" spans="1:11" ht="12.75">
      <c r="A445" s="1"/>
      <c r="C445" s="1"/>
      <c r="D445" s="110"/>
      <c r="K445" s="7"/>
    </row>
    <row r="446" spans="1:11" ht="12.75">
      <c r="A446" s="1"/>
      <c r="C446" s="1"/>
      <c r="D446" s="110"/>
      <c r="K446" s="7"/>
    </row>
    <row r="447" spans="1:11" ht="12.75">
      <c r="A447" s="1"/>
      <c r="C447" s="1"/>
      <c r="D447" s="110"/>
      <c r="K447" s="7"/>
    </row>
    <row r="448" spans="1:11" ht="12.75">
      <c r="A448" s="1"/>
      <c r="C448" s="1"/>
      <c r="D448" s="110"/>
      <c r="K448" s="7"/>
    </row>
    <row r="449" spans="1:11" ht="12.75">
      <c r="A449" s="1"/>
      <c r="C449" s="1"/>
      <c r="D449" s="110"/>
      <c r="K449" s="7"/>
    </row>
    <row r="450" spans="1:11" ht="12.75">
      <c r="A450" s="1"/>
      <c r="C450" s="1"/>
      <c r="D450" s="110"/>
      <c r="K450" s="7"/>
    </row>
    <row r="451" spans="1:11" ht="12.75">
      <c r="A451" s="1"/>
      <c r="C451" s="1"/>
      <c r="D451" s="110"/>
      <c r="K451" s="7"/>
    </row>
    <row r="452" spans="1:11" ht="12.75">
      <c r="A452" s="1"/>
      <c r="C452" s="1"/>
      <c r="D452" s="110"/>
      <c r="K452" s="7"/>
    </row>
    <row r="453" spans="1:11" ht="12.75">
      <c r="A453" s="1"/>
      <c r="C453" s="1"/>
      <c r="D453" s="110"/>
      <c r="K453" s="7"/>
    </row>
    <row r="454" spans="1:11" ht="12.75">
      <c r="A454" s="1"/>
      <c r="C454" s="1"/>
      <c r="D454" s="110"/>
      <c r="K454" s="7"/>
    </row>
    <row r="455" spans="1:11" ht="12.75">
      <c r="A455" s="1"/>
      <c r="C455" s="1"/>
      <c r="D455" s="110"/>
      <c r="K455" s="7"/>
    </row>
    <row r="456" spans="1:11" ht="12.75">
      <c r="A456" s="1"/>
      <c r="C456" s="1"/>
      <c r="D456" s="110"/>
      <c r="K456" s="7"/>
    </row>
    <row r="457" spans="1:11" ht="12.75">
      <c r="A457" s="1"/>
      <c r="C457" s="1"/>
      <c r="D457" s="110"/>
      <c r="K457" s="7"/>
    </row>
    <row r="458" spans="1:11" ht="12.75">
      <c r="A458" s="1"/>
      <c r="C458" s="1"/>
      <c r="D458" s="110"/>
      <c r="K458" s="7"/>
    </row>
    <row r="459" spans="1:11" ht="12.75">
      <c r="A459" s="1"/>
      <c r="C459" s="1"/>
      <c r="D459" s="110"/>
      <c r="K459" s="7"/>
    </row>
    <row r="460" spans="1:11" ht="12.75">
      <c r="A460" s="1"/>
      <c r="C460" s="1"/>
      <c r="D460" s="110"/>
      <c r="K460" s="7"/>
    </row>
    <row r="461" spans="1:11" ht="12.75">
      <c r="A461" s="1"/>
      <c r="C461" s="1"/>
      <c r="D461" s="110"/>
      <c r="K461" s="7"/>
    </row>
    <row r="462" spans="1:11" ht="12.75">
      <c r="A462" s="1"/>
      <c r="C462" s="1"/>
      <c r="D462" s="110"/>
      <c r="K462" s="7"/>
    </row>
    <row r="463" spans="1:11" ht="12.75">
      <c r="A463" s="1"/>
      <c r="C463" s="1"/>
      <c r="D463" s="110"/>
      <c r="K463" s="7"/>
    </row>
    <row r="464" spans="1:11" ht="12.75">
      <c r="A464" s="1"/>
      <c r="C464" s="1"/>
      <c r="D464" s="110"/>
      <c r="K464" s="7"/>
    </row>
    <row r="465" spans="1:11" ht="12.75">
      <c r="A465" s="1"/>
      <c r="C465" s="1"/>
      <c r="D465" s="110"/>
      <c r="K465" s="7"/>
    </row>
    <row r="466" spans="1:11" ht="12.75">
      <c r="A466" s="1"/>
      <c r="C466" s="1"/>
      <c r="D466" s="110"/>
      <c r="K466" s="7"/>
    </row>
    <row r="467" spans="1:11" ht="12.75">
      <c r="A467" s="1"/>
      <c r="C467" s="1"/>
      <c r="D467" s="110"/>
      <c r="K467" s="7"/>
    </row>
    <row r="468" spans="1:11" ht="12.75">
      <c r="A468" s="1"/>
      <c r="C468" s="1"/>
      <c r="D468" s="110"/>
      <c r="K468" s="7"/>
    </row>
    <row r="469" spans="1:11" ht="12.75">
      <c r="A469" s="1"/>
      <c r="C469" s="1"/>
      <c r="D469" s="110"/>
      <c r="K469" s="7"/>
    </row>
    <row r="470" spans="1:11" ht="12.75">
      <c r="A470" s="1"/>
      <c r="C470" s="1"/>
      <c r="D470" s="110"/>
      <c r="K470" s="7"/>
    </row>
    <row r="471" spans="1:11" ht="12.75">
      <c r="A471" s="1"/>
      <c r="C471" s="1"/>
      <c r="D471" s="110"/>
      <c r="K471" s="7"/>
    </row>
    <row r="472" spans="1:11" ht="12.75">
      <c r="A472" s="1"/>
      <c r="C472" s="1"/>
      <c r="D472" s="110"/>
      <c r="K472" s="7"/>
    </row>
    <row r="473" spans="1:11" ht="12.75">
      <c r="A473" s="1"/>
      <c r="C473" s="1"/>
      <c r="D473" s="110"/>
      <c r="K473" s="7"/>
    </row>
    <row r="474" spans="1:11" ht="12.75">
      <c r="A474" s="1"/>
      <c r="C474" s="1"/>
      <c r="D474" s="110"/>
      <c r="K474" s="7"/>
    </row>
    <row r="475" spans="1:11" ht="12.75">
      <c r="A475" s="1"/>
      <c r="C475" s="1"/>
      <c r="D475" s="110"/>
      <c r="K475" s="7"/>
    </row>
    <row r="476" spans="1:11" ht="12.75">
      <c r="A476" s="1"/>
      <c r="C476" s="1"/>
      <c r="D476" s="110"/>
      <c r="K476" s="7"/>
    </row>
    <row r="477" spans="1:11" ht="12.75">
      <c r="A477" s="1"/>
      <c r="C477" s="1"/>
      <c r="D477" s="110"/>
      <c r="K477" s="7"/>
    </row>
    <row r="478" spans="1:11" ht="12.75">
      <c r="A478" s="1"/>
      <c r="C478" s="1"/>
      <c r="D478" s="110"/>
      <c r="K478" s="7"/>
    </row>
    <row r="479" spans="1:11" ht="12.75">
      <c r="A479" s="1"/>
      <c r="C479" s="1"/>
      <c r="D479" s="110"/>
      <c r="K479" s="7"/>
    </row>
    <row r="480" spans="1:11" ht="12.75">
      <c r="A480" s="1"/>
      <c r="C480" s="1"/>
      <c r="D480" s="110"/>
      <c r="K480" s="7"/>
    </row>
    <row r="481" spans="1:11" ht="12.75">
      <c r="A481" s="1"/>
      <c r="C481" s="1"/>
      <c r="D481" s="110"/>
      <c r="K481" s="7"/>
    </row>
    <row r="482" spans="1:11" ht="12.75">
      <c r="A482" s="1"/>
      <c r="C482" s="1"/>
      <c r="D482" s="110"/>
      <c r="K482" s="7"/>
    </row>
    <row r="483" spans="1:11" ht="12.75">
      <c r="A483" s="1"/>
      <c r="C483" s="1"/>
      <c r="D483" s="110"/>
      <c r="K483" s="7"/>
    </row>
    <row r="484" spans="1:11" ht="12.75">
      <c r="A484" s="1"/>
      <c r="C484" s="1"/>
      <c r="D484" s="110"/>
      <c r="K484" s="7"/>
    </row>
    <row r="485" spans="1:11" ht="12.75">
      <c r="A485" s="1"/>
      <c r="C485" s="1"/>
      <c r="D485" s="110"/>
      <c r="K485" s="7"/>
    </row>
    <row r="486" spans="1:11" ht="12.75">
      <c r="A486" s="1"/>
      <c r="C486" s="1"/>
      <c r="D486" s="110"/>
      <c r="K486" s="7"/>
    </row>
    <row r="487" spans="1:11" ht="12.75">
      <c r="A487" s="1"/>
      <c r="C487" s="1"/>
      <c r="D487" s="110"/>
      <c r="K487" s="7"/>
    </row>
    <row r="488" spans="1:11" ht="12.75">
      <c r="A488" s="1"/>
      <c r="C488" s="1"/>
      <c r="D488" s="110"/>
      <c r="K488" s="7"/>
    </row>
    <row r="489" spans="1:11" ht="12.75">
      <c r="A489" s="1"/>
      <c r="C489" s="1"/>
      <c r="D489" s="110"/>
      <c r="K489" s="7"/>
    </row>
    <row r="490" spans="1:11" ht="12.75">
      <c r="A490" s="1"/>
      <c r="C490" s="1"/>
      <c r="D490" s="110"/>
      <c r="K490" s="7"/>
    </row>
    <row r="491" spans="1:11" ht="12.75">
      <c r="A491" s="1"/>
      <c r="C491" s="1"/>
      <c r="D491" s="110"/>
      <c r="K491" s="7"/>
    </row>
    <row r="492" spans="1:11" ht="12.75">
      <c r="A492" s="1"/>
      <c r="C492" s="1"/>
      <c r="D492" s="110"/>
      <c r="K492" s="7"/>
    </row>
    <row r="493" spans="1:11" ht="12.75">
      <c r="A493" s="1"/>
      <c r="C493" s="1"/>
      <c r="D493" s="110"/>
      <c r="K493" s="7"/>
    </row>
    <row r="494" spans="1:11" ht="12.75">
      <c r="A494" s="1"/>
      <c r="C494" s="1"/>
      <c r="D494" s="110"/>
      <c r="K494" s="7"/>
    </row>
    <row r="495" spans="1:11" ht="12.75">
      <c r="A495" s="1"/>
      <c r="C495" s="1"/>
      <c r="D495" s="110"/>
      <c r="K495" s="7"/>
    </row>
    <row r="496" spans="1:11" ht="12.75">
      <c r="A496" s="1"/>
      <c r="C496" s="1"/>
      <c r="D496" s="110"/>
      <c r="K496" s="7"/>
    </row>
    <row r="497" spans="1:11" ht="12.75">
      <c r="A497" s="1"/>
      <c r="C497" s="1"/>
      <c r="D497" s="110"/>
      <c r="K497" s="7"/>
    </row>
    <row r="498" spans="1:11" ht="12.75">
      <c r="A498" s="1"/>
      <c r="C498" s="1"/>
      <c r="D498" s="110"/>
      <c r="K498" s="7"/>
    </row>
    <row r="499" spans="1:11" ht="12.75">
      <c r="A499" s="1"/>
      <c r="C499" s="1"/>
      <c r="D499" s="110"/>
      <c r="K499" s="7"/>
    </row>
    <row r="500" spans="1:11" ht="12.75">
      <c r="A500" s="1"/>
      <c r="C500" s="1"/>
      <c r="D500" s="110"/>
      <c r="K500" s="7"/>
    </row>
    <row r="501" spans="1:11" ht="12.75">
      <c r="A501" s="1"/>
      <c r="C501" s="1"/>
      <c r="D501" s="110"/>
      <c r="K501" s="7"/>
    </row>
    <row r="502" spans="1:11" ht="12.75">
      <c r="A502" s="1"/>
      <c r="C502" s="1"/>
      <c r="D502" s="110"/>
      <c r="K502" s="7"/>
    </row>
    <row r="503" spans="1:11" ht="12.75">
      <c r="A503" s="1"/>
      <c r="C503" s="1"/>
      <c r="D503" s="110"/>
      <c r="K503" s="7"/>
    </row>
    <row r="504" spans="1:11" ht="12.75">
      <c r="A504" s="1"/>
      <c r="C504" s="1"/>
      <c r="D504" s="110"/>
      <c r="K504" s="7"/>
    </row>
    <row r="505" spans="1:11" ht="12.75">
      <c r="A505" s="1"/>
      <c r="C505" s="1"/>
      <c r="D505" s="110"/>
      <c r="K505" s="7"/>
    </row>
    <row r="506" spans="1:11" ht="12.75">
      <c r="A506" s="1"/>
      <c r="C506" s="1"/>
      <c r="D506" s="110"/>
      <c r="K506" s="7"/>
    </row>
    <row r="507" spans="1:11" ht="12.75">
      <c r="A507" s="1"/>
      <c r="C507" s="1"/>
      <c r="D507" s="110"/>
      <c r="K507" s="7"/>
    </row>
    <row r="508" spans="1:11" ht="12.75">
      <c r="A508" s="1"/>
      <c r="C508" s="1"/>
      <c r="D508" s="110"/>
      <c r="K508" s="7"/>
    </row>
    <row r="509" spans="1:11" ht="12.75">
      <c r="A509" s="1"/>
      <c r="C509" s="1"/>
      <c r="D509" s="110"/>
      <c r="K509" s="7"/>
    </row>
    <row r="510" spans="1:11" ht="12.75">
      <c r="A510" s="1"/>
      <c r="C510" s="1"/>
      <c r="D510" s="110"/>
      <c r="K510" s="7"/>
    </row>
    <row r="511" spans="1:11" ht="12.75">
      <c r="A511" s="1"/>
      <c r="C511" s="1"/>
      <c r="D511" s="110"/>
      <c r="K511" s="7"/>
    </row>
    <row r="512" spans="1:11" ht="12.75">
      <c r="A512" s="1"/>
      <c r="C512" s="1"/>
      <c r="D512" s="110"/>
      <c r="K512" s="7"/>
    </row>
    <row r="513" spans="1:11" ht="12.75">
      <c r="A513" s="1"/>
      <c r="C513" s="1"/>
      <c r="D513" s="110"/>
      <c r="K513" s="7"/>
    </row>
    <row r="514" spans="1:11" ht="12.75">
      <c r="A514" s="1"/>
      <c r="C514" s="1"/>
      <c r="D514" s="110"/>
      <c r="K514" s="7"/>
    </row>
    <row r="515" spans="1:11" ht="12.75">
      <c r="A515" s="1"/>
      <c r="C515" s="1"/>
      <c r="D515" s="110"/>
      <c r="K515" s="7"/>
    </row>
    <row r="516" spans="1:11" ht="12.75">
      <c r="A516" s="1"/>
      <c r="C516" s="1"/>
      <c r="D516" s="110"/>
      <c r="K516" s="7"/>
    </row>
    <row r="517" spans="1:11" ht="12.75">
      <c r="A517" s="1"/>
      <c r="C517" s="1"/>
      <c r="D517" s="110"/>
      <c r="K517" s="7"/>
    </row>
    <row r="518" spans="1:11" ht="12.75">
      <c r="A518" s="1"/>
      <c r="C518" s="1"/>
      <c r="D518" s="110"/>
      <c r="K518" s="7"/>
    </row>
    <row r="519" spans="1:11" ht="12.75">
      <c r="A519" s="1"/>
      <c r="C519" s="1"/>
      <c r="D519" s="110"/>
      <c r="K519" s="7"/>
    </row>
    <row r="520" spans="1:11" ht="12.75">
      <c r="A520" s="1"/>
      <c r="C520" s="1"/>
      <c r="D520" s="110"/>
      <c r="K520" s="7"/>
    </row>
    <row r="521" spans="1:11" ht="12.75">
      <c r="A521" s="1"/>
      <c r="C521" s="1"/>
      <c r="D521" s="110"/>
      <c r="K521" s="7"/>
    </row>
    <row r="522" spans="1:11" ht="12.75">
      <c r="A522" s="1"/>
      <c r="C522" s="1"/>
      <c r="D522" s="110"/>
      <c r="K522" s="7"/>
    </row>
    <row r="523" spans="1:11" ht="12.75">
      <c r="A523" s="1"/>
      <c r="C523" s="1"/>
      <c r="D523" s="110"/>
      <c r="K523" s="7"/>
    </row>
    <row r="524" spans="1:11" ht="12.75">
      <c r="A524" s="1"/>
      <c r="C524" s="1"/>
      <c r="D524" s="110"/>
      <c r="K524" s="7"/>
    </row>
    <row r="525" spans="1:11" ht="12.75">
      <c r="A525" s="1"/>
      <c r="C525" s="1"/>
      <c r="D525" s="110"/>
      <c r="K525" s="7"/>
    </row>
    <row r="526" spans="1:11" ht="12.75">
      <c r="A526" s="1"/>
      <c r="C526" s="1"/>
      <c r="D526" s="110"/>
      <c r="K526" s="7"/>
    </row>
    <row r="527" spans="1:11" ht="12.75">
      <c r="A527" s="1"/>
      <c r="C527" s="1"/>
      <c r="D527" s="110"/>
      <c r="K527" s="7"/>
    </row>
    <row r="528" spans="1:11" ht="12.75">
      <c r="A528" s="1"/>
      <c r="C528" s="1"/>
      <c r="D528" s="110"/>
      <c r="K528" s="7"/>
    </row>
    <row r="529" spans="1:11" ht="12.75">
      <c r="A529" s="1"/>
      <c r="C529" s="1"/>
      <c r="D529" s="110"/>
      <c r="K529" s="7"/>
    </row>
    <row r="530" spans="1:11" ht="12.75">
      <c r="A530" s="1"/>
      <c r="C530" s="1"/>
      <c r="D530" s="110"/>
      <c r="K530" s="7"/>
    </row>
    <row r="531" spans="1:11" ht="12.75">
      <c r="A531" s="1"/>
      <c r="C531" s="1"/>
      <c r="D531" s="110"/>
      <c r="K531" s="7"/>
    </row>
    <row r="532" spans="1:11" ht="12.75">
      <c r="A532" s="1"/>
      <c r="C532" s="1"/>
      <c r="D532" s="110"/>
      <c r="K532" s="7"/>
    </row>
    <row r="533" spans="1:11" ht="12.75">
      <c r="A533" s="1"/>
      <c r="C533" s="1"/>
      <c r="D533" s="110"/>
      <c r="K533" s="7"/>
    </row>
    <row r="534" spans="1:11" ht="12.75">
      <c r="A534" s="1"/>
      <c r="C534" s="1"/>
      <c r="D534" s="110"/>
      <c r="K534" s="7"/>
    </row>
    <row r="535" spans="1:11" ht="12.75">
      <c r="A535" s="1"/>
      <c r="C535" s="1"/>
      <c r="D535" s="110"/>
      <c r="K535" s="7"/>
    </row>
    <row r="536" spans="1:11" ht="12.75">
      <c r="A536" s="1"/>
      <c r="C536" s="1"/>
      <c r="D536" s="110"/>
      <c r="K536" s="7"/>
    </row>
    <row r="537" spans="1:11" ht="12.75">
      <c r="A537" s="1"/>
      <c r="C537" s="1"/>
      <c r="D537" s="110"/>
      <c r="K537" s="7"/>
    </row>
    <row r="538" spans="1:11" ht="12.75">
      <c r="A538" s="1"/>
      <c r="C538" s="1"/>
      <c r="D538" s="110"/>
      <c r="K538" s="7"/>
    </row>
    <row r="539" spans="1:11" ht="12.75">
      <c r="A539" s="1"/>
      <c r="C539" s="1"/>
      <c r="D539" s="110"/>
      <c r="K539" s="7"/>
    </row>
    <row r="540" spans="1:11" ht="12.75">
      <c r="A540" s="1"/>
      <c r="C540" s="1"/>
      <c r="D540" s="110"/>
      <c r="K540" s="7"/>
    </row>
    <row r="541" spans="1:11" ht="12.75">
      <c r="A541" s="1"/>
      <c r="C541" s="1"/>
      <c r="D541" s="110"/>
      <c r="K541" s="7"/>
    </row>
    <row r="542" spans="1:11" ht="12.75">
      <c r="A542" s="1"/>
      <c r="C542" s="1"/>
      <c r="D542" s="110"/>
      <c r="K542" s="7"/>
    </row>
    <row r="543" spans="1:11" ht="12.75">
      <c r="A543" s="1"/>
      <c r="C543" s="1"/>
      <c r="D543" s="110"/>
      <c r="K543" s="7"/>
    </row>
    <row r="544" spans="1:11" ht="12.75">
      <c r="A544" s="1"/>
      <c r="C544" s="1"/>
      <c r="D544" s="110"/>
      <c r="K544" s="7"/>
    </row>
    <row r="545" spans="1:11" ht="12.75">
      <c r="A545" s="1"/>
      <c r="C545" s="1"/>
      <c r="D545" s="110"/>
      <c r="K545" s="7"/>
    </row>
    <row r="546" spans="1:11" ht="12.75">
      <c r="A546" s="1"/>
      <c r="C546" s="1"/>
      <c r="D546" s="110"/>
      <c r="K546" s="7"/>
    </row>
    <row r="547" spans="1:11" ht="12.75">
      <c r="A547" s="1"/>
      <c r="C547" s="1"/>
      <c r="D547" s="110"/>
      <c r="K547" s="7"/>
    </row>
    <row r="548" spans="1:11" ht="12.75">
      <c r="A548" s="1"/>
      <c r="C548" s="1"/>
      <c r="D548" s="110"/>
      <c r="K548" s="7"/>
    </row>
    <row r="549" spans="1:11" ht="12.75">
      <c r="A549" s="1"/>
      <c r="C549" s="1"/>
      <c r="D549" s="110"/>
      <c r="K549" s="7"/>
    </row>
    <row r="550" spans="1:11" ht="12.75">
      <c r="A550" s="1"/>
      <c r="C550" s="1"/>
      <c r="D550" s="110"/>
      <c r="K550" s="7"/>
    </row>
    <row r="551" spans="1:11" ht="12.75">
      <c r="A551" s="1"/>
      <c r="C551" s="1"/>
      <c r="D551" s="110"/>
      <c r="K551" s="7"/>
    </row>
    <row r="552" spans="1:11" ht="12.75">
      <c r="A552" s="1"/>
      <c r="C552" s="1"/>
      <c r="D552" s="110"/>
      <c r="K552" s="7"/>
    </row>
    <row r="553" spans="1:11" ht="12.75">
      <c r="A553" s="1"/>
      <c r="C553" s="1"/>
      <c r="D553" s="110"/>
      <c r="K553" s="7"/>
    </row>
    <row r="554" spans="1:11" ht="12.75">
      <c r="A554" s="1"/>
      <c r="C554" s="1"/>
      <c r="D554" s="110"/>
      <c r="K554" s="7"/>
    </row>
    <row r="555" spans="1:11" ht="12.75">
      <c r="A555" s="1"/>
      <c r="C555" s="1"/>
      <c r="D555" s="110"/>
      <c r="K555" s="7"/>
    </row>
    <row r="556" spans="1:11" ht="12.75">
      <c r="A556" s="1"/>
      <c r="C556" s="1"/>
      <c r="D556" s="110"/>
      <c r="K556" s="7"/>
    </row>
    <row r="557" spans="1:11" ht="12.75">
      <c r="A557" s="1"/>
      <c r="C557" s="1"/>
      <c r="D557" s="110"/>
      <c r="K557" s="7"/>
    </row>
    <row r="558" spans="1:11" ht="12.75">
      <c r="A558" s="1"/>
      <c r="C558" s="1"/>
      <c r="D558" s="110"/>
      <c r="K558" s="7"/>
    </row>
    <row r="559" spans="1:11" ht="12.75">
      <c r="A559" s="1"/>
      <c r="C559" s="1"/>
      <c r="D559" s="110"/>
      <c r="K559" s="7"/>
    </row>
    <row r="560" spans="1:11" ht="12.75">
      <c r="A560" s="1"/>
      <c r="C560" s="1"/>
      <c r="D560" s="110"/>
      <c r="K560" s="7"/>
    </row>
    <row r="561" spans="1:11" ht="12.75">
      <c r="A561" s="1"/>
      <c r="C561" s="1"/>
      <c r="D561" s="110"/>
      <c r="K561" s="7"/>
    </row>
    <row r="562" spans="1:11" ht="12.75">
      <c r="A562" s="1"/>
      <c r="C562" s="1"/>
      <c r="D562" s="110"/>
      <c r="K562" s="7"/>
    </row>
    <row r="563" spans="1:11" ht="12.75">
      <c r="A563" s="1"/>
      <c r="C563" s="1"/>
      <c r="D563" s="110"/>
      <c r="K563" s="7"/>
    </row>
    <row r="564" spans="1:11" ht="12.75">
      <c r="A564" s="1"/>
      <c r="C564" s="1"/>
      <c r="D564" s="110"/>
      <c r="K564" s="7"/>
    </row>
    <row r="565" spans="1:11" ht="12.75">
      <c r="A565" s="1"/>
      <c r="C565" s="1"/>
      <c r="D565" s="110"/>
      <c r="K565" s="7"/>
    </row>
    <row r="566" spans="1:11" ht="12.75">
      <c r="A566" s="1"/>
      <c r="C566" s="1"/>
      <c r="D566" s="110"/>
      <c r="K566" s="7"/>
    </row>
    <row r="567" spans="1:11" ht="12.75">
      <c r="A567" s="1"/>
      <c r="C567" s="1"/>
      <c r="D567" s="110"/>
      <c r="K567" s="7"/>
    </row>
    <row r="568" spans="1:11" ht="12.75">
      <c r="A568" s="1"/>
      <c r="C568" s="1"/>
      <c r="D568" s="110"/>
      <c r="K568" s="7"/>
    </row>
    <row r="569" spans="1:11" ht="12.75">
      <c r="A569" s="1"/>
      <c r="C569" s="1"/>
      <c r="D569" s="110"/>
      <c r="K569" s="7"/>
    </row>
    <row r="570" spans="1:11" ht="12.75">
      <c r="A570" s="1"/>
      <c r="C570" s="1"/>
      <c r="D570" s="110"/>
      <c r="K570" s="7"/>
    </row>
    <row r="571" spans="1:11" ht="12.75">
      <c r="A571" s="1"/>
      <c r="C571" s="1"/>
      <c r="D571" s="110"/>
      <c r="K571" s="7"/>
    </row>
    <row r="572" spans="1:11" ht="12.75">
      <c r="A572" s="1"/>
      <c r="C572" s="1"/>
      <c r="D572" s="110"/>
      <c r="K572" s="7"/>
    </row>
    <row r="573" spans="1:11" ht="12.75">
      <c r="A573" s="1"/>
      <c r="C573" s="1"/>
      <c r="D573" s="110"/>
      <c r="K573" s="7"/>
    </row>
    <row r="574" spans="1:11" ht="12.75">
      <c r="A574" s="1"/>
      <c r="C574" s="1"/>
      <c r="D574" s="110"/>
      <c r="K574" s="7"/>
    </row>
    <row r="575" spans="1:11" ht="12.75">
      <c r="A575" s="1"/>
      <c r="C575" s="1"/>
      <c r="D575" s="110"/>
      <c r="K575" s="7"/>
    </row>
    <row r="576" spans="1:11" ht="12.75">
      <c r="A576" s="1"/>
      <c r="C576" s="1"/>
      <c r="D576" s="110"/>
      <c r="K576" s="7"/>
    </row>
    <row r="577" spans="1:11" ht="12.75">
      <c r="A577" s="1"/>
      <c r="C577" s="1"/>
      <c r="D577" s="110"/>
      <c r="K577" s="7"/>
    </row>
    <row r="578" spans="1:11" ht="12.75">
      <c r="A578" s="1"/>
      <c r="C578" s="1"/>
      <c r="D578" s="110"/>
      <c r="K578" s="7"/>
    </row>
    <row r="579" spans="1:11" ht="12.75">
      <c r="A579" s="1"/>
      <c r="C579" s="1"/>
      <c r="D579" s="110"/>
      <c r="K579" s="7"/>
    </row>
    <row r="580" spans="1:11" ht="12.75">
      <c r="A580" s="1"/>
      <c r="C580" s="1"/>
      <c r="D580" s="110"/>
      <c r="K580" s="7"/>
    </row>
    <row r="581" spans="1:11" ht="12.75">
      <c r="A581" s="1"/>
      <c r="C581" s="1"/>
      <c r="D581" s="110"/>
      <c r="K581" s="7"/>
    </row>
    <row r="582" spans="1:11" ht="12.75">
      <c r="A582" s="1"/>
      <c r="C582" s="1"/>
      <c r="D582" s="110"/>
      <c r="K582" s="7"/>
    </row>
    <row r="583" spans="1:11" ht="12.75">
      <c r="A583" s="1"/>
      <c r="C583" s="1"/>
      <c r="D583" s="110"/>
      <c r="K583" s="7"/>
    </row>
    <row r="584" spans="1:11" ht="12.75">
      <c r="A584" s="1"/>
      <c r="C584" s="1"/>
      <c r="D584" s="110"/>
      <c r="K584" s="7"/>
    </row>
    <row r="585" spans="1:11" ht="12.75">
      <c r="A585" s="1"/>
      <c r="C585" s="1"/>
      <c r="D585" s="110"/>
      <c r="K585" s="7"/>
    </row>
    <row r="586" spans="1:11" ht="12.75">
      <c r="A586" s="1"/>
      <c r="C586" s="1"/>
      <c r="D586" s="110"/>
      <c r="K586" s="7"/>
    </row>
    <row r="587" spans="1:11" ht="12.75">
      <c r="A587" s="1"/>
      <c r="C587" s="1"/>
      <c r="D587" s="110"/>
      <c r="K587" s="7"/>
    </row>
    <row r="588" spans="1:11" ht="12.75">
      <c r="A588" s="1"/>
      <c r="C588" s="1"/>
      <c r="D588" s="110"/>
      <c r="K588" s="7"/>
    </row>
    <row r="589" spans="1:11" ht="12.75">
      <c r="A589" s="1"/>
      <c r="C589" s="1"/>
      <c r="D589" s="110"/>
      <c r="K589" s="7"/>
    </row>
    <row r="590" spans="1:11" ht="12.75">
      <c r="A590" s="1"/>
      <c r="C590" s="1"/>
      <c r="D590" s="110"/>
      <c r="K590" s="7"/>
    </row>
    <row r="591" spans="1:11" ht="12.75">
      <c r="A591" s="1"/>
      <c r="C591" s="1"/>
      <c r="D591" s="110"/>
      <c r="K591" s="7"/>
    </row>
    <row r="592" spans="1:11" ht="12.75">
      <c r="A592" s="1"/>
      <c r="C592" s="1"/>
      <c r="D592" s="110"/>
      <c r="K592" s="7"/>
    </row>
    <row r="593" spans="1:11" ht="12.75">
      <c r="A593" s="1"/>
      <c r="C593" s="1"/>
      <c r="D593" s="110"/>
      <c r="K593" s="7"/>
    </row>
    <row r="594" spans="1:11" ht="12.75">
      <c r="A594" s="1"/>
      <c r="C594" s="1"/>
      <c r="D594" s="110"/>
      <c r="K594" s="7"/>
    </row>
    <row r="595" spans="1:11" ht="12.75">
      <c r="A595" s="1"/>
      <c r="C595" s="1"/>
      <c r="D595" s="110"/>
      <c r="K595" s="7"/>
    </row>
    <row r="596" spans="1:11" ht="12.75">
      <c r="A596" s="1"/>
      <c r="C596" s="1"/>
      <c r="D596" s="110"/>
      <c r="K596" s="7"/>
    </row>
    <row r="597" spans="1:11" ht="12.75">
      <c r="A597" s="1"/>
      <c r="C597" s="1"/>
      <c r="D597" s="110"/>
      <c r="K597" s="7"/>
    </row>
    <row r="598" spans="1:11" ht="12.75">
      <c r="A598" s="1"/>
      <c r="C598" s="1"/>
      <c r="D598" s="110"/>
      <c r="K598" s="7"/>
    </row>
    <row r="599" spans="1:11" ht="12.75">
      <c r="A599" s="1"/>
      <c r="C599" s="1"/>
      <c r="D599" s="110"/>
      <c r="K599" s="7"/>
    </row>
    <row r="600" spans="1:11" ht="12.75">
      <c r="A600" s="1"/>
      <c r="C600" s="1"/>
      <c r="D600" s="110"/>
      <c r="K600" s="7"/>
    </row>
    <row r="601" spans="1:11" ht="12.75">
      <c r="A601" s="1"/>
      <c r="C601" s="1"/>
      <c r="D601" s="110"/>
      <c r="K601" s="7"/>
    </row>
    <row r="602" spans="1:11" ht="12.75">
      <c r="A602" s="1"/>
      <c r="C602" s="1"/>
      <c r="D602" s="110"/>
      <c r="K602" s="7"/>
    </row>
    <row r="603" spans="1:11" ht="12.75">
      <c r="A603" s="1"/>
      <c r="C603" s="1"/>
      <c r="D603" s="110"/>
      <c r="K603" s="7"/>
    </row>
    <row r="604" spans="1:11" ht="12.75">
      <c r="A604" s="1"/>
      <c r="C604" s="1"/>
      <c r="D604" s="110"/>
      <c r="K604" s="7"/>
    </row>
    <row r="605" spans="1:11" ht="12.75">
      <c r="A605" s="1"/>
      <c r="C605" s="1"/>
      <c r="D605" s="110"/>
      <c r="K605" s="7"/>
    </row>
    <row r="606" spans="1:11" ht="12.75">
      <c r="A606" s="1"/>
      <c r="C606" s="1"/>
      <c r="D606" s="110"/>
      <c r="K606" s="7"/>
    </row>
    <row r="607" spans="1:11" ht="12.75">
      <c r="A607" s="1"/>
      <c r="C607" s="1"/>
      <c r="D607" s="110"/>
      <c r="K607" s="7"/>
    </row>
    <row r="608" spans="1:11" ht="12.75">
      <c r="A608" s="1"/>
      <c r="C608" s="1"/>
      <c r="D608" s="110"/>
      <c r="K608" s="7"/>
    </row>
    <row r="609" spans="1:11" ht="12.75">
      <c r="A609" s="1"/>
      <c r="C609" s="1"/>
      <c r="D609" s="110"/>
      <c r="K609" s="7"/>
    </row>
    <row r="610" spans="1:11" ht="12.75">
      <c r="A610" s="1"/>
      <c r="C610" s="1"/>
      <c r="D610" s="110"/>
      <c r="K610" s="7"/>
    </row>
    <row r="611" spans="1:11" ht="12.75">
      <c r="A611" s="1"/>
      <c r="C611" s="1"/>
      <c r="D611" s="110"/>
      <c r="K611" s="7"/>
    </row>
    <row r="612" spans="1:11" ht="12.75">
      <c r="A612" s="1"/>
      <c r="C612" s="1"/>
      <c r="D612" s="110"/>
      <c r="K612" s="7"/>
    </row>
    <row r="613" spans="1:11" ht="12.75">
      <c r="A613" s="1"/>
      <c r="C613" s="1"/>
      <c r="D613" s="110"/>
      <c r="K613" s="7"/>
    </row>
    <row r="614" spans="1:11" ht="12.75">
      <c r="A614" s="1"/>
      <c r="C614" s="1"/>
      <c r="D614" s="110"/>
      <c r="K614" s="7"/>
    </row>
    <row r="615" spans="1:11" ht="12.75">
      <c r="A615" s="1"/>
      <c r="C615" s="1"/>
      <c r="D615" s="110"/>
      <c r="K615" s="7"/>
    </row>
    <row r="616" spans="1:11" ht="12.75">
      <c r="A616" s="1"/>
      <c r="C616" s="1"/>
      <c r="D616" s="110"/>
      <c r="K616" s="7"/>
    </row>
    <row r="617" spans="1:11" ht="12.75">
      <c r="A617" s="1"/>
      <c r="C617" s="1"/>
      <c r="D617" s="110"/>
      <c r="K617" s="7"/>
    </row>
    <row r="618" spans="1:11" ht="12.75">
      <c r="A618" s="1"/>
      <c r="C618" s="1"/>
      <c r="D618" s="110"/>
      <c r="K618" s="7"/>
    </row>
    <row r="619" spans="1:11" ht="12.75">
      <c r="A619" s="1"/>
      <c r="C619" s="1"/>
      <c r="D619" s="110"/>
      <c r="K619" s="7"/>
    </row>
    <row r="620" spans="1:11" ht="12.75">
      <c r="A620" s="1"/>
      <c r="C620" s="1"/>
      <c r="D620" s="110"/>
      <c r="K620" s="7"/>
    </row>
    <row r="621" spans="1:11" ht="12.75">
      <c r="A621" s="1"/>
      <c r="C621" s="1"/>
      <c r="D621" s="110"/>
      <c r="K621" s="7"/>
    </row>
    <row r="622" spans="1:11" ht="12.75">
      <c r="A622" s="1"/>
      <c r="C622" s="1"/>
      <c r="D622" s="110"/>
      <c r="K622" s="7"/>
    </row>
    <row r="623" spans="1:11" ht="12.75">
      <c r="A623" s="1"/>
      <c r="C623" s="1"/>
      <c r="D623" s="110"/>
      <c r="K623" s="7"/>
    </row>
    <row r="624" spans="1:11" ht="12.75">
      <c r="A624" s="1"/>
      <c r="C624" s="1"/>
      <c r="D624" s="110"/>
      <c r="K624" s="7"/>
    </row>
    <row r="625" spans="1:11" ht="12.75">
      <c r="A625" s="1"/>
      <c r="C625" s="1"/>
      <c r="D625" s="110"/>
      <c r="K625" s="7"/>
    </row>
    <row r="626" spans="1:11" ht="12.75">
      <c r="A626" s="1"/>
      <c r="C626" s="1"/>
      <c r="D626" s="110"/>
      <c r="K626" s="7"/>
    </row>
    <row r="627" spans="1:11" ht="12.75">
      <c r="A627" s="1"/>
      <c r="C627" s="1"/>
      <c r="D627" s="110"/>
      <c r="K627" s="7"/>
    </row>
    <row r="628" spans="1:11" ht="12.75">
      <c r="A628" s="1"/>
      <c r="C628" s="1"/>
      <c r="D628" s="110"/>
      <c r="K628" s="7"/>
    </row>
    <row r="629" spans="1:11" ht="12.75">
      <c r="A629" s="1"/>
      <c r="C629" s="1"/>
      <c r="D629" s="110"/>
      <c r="K629" s="7"/>
    </row>
    <row r="630" spans="1:11" ht="12.75">
      <c r="A630" s="1"/>
      <c r="C630" s="1"/>
      <c r="D630" s="110"/>
      <c r="K630" s="7"/>
    </row>
    <row r="631" spans="1:11" ht="12.75">
      <c r="A631" s="1"/>
      <c r="C631" s="1"/>
      <c r="D631" s="110"/>
      <c r="K631" s="7"/>
    </row>
    <row r="632" spans="1:11" ht="12.75">
      <c r="A632" s="1"/>
      <c r="C632" s="1"/>
      <c r="D632" s="110"/>
      <c r="K632" s="7"/>
    </row>
    <row r="633" spans="1:11" ht="12.75">
      <c r="A633" s="1"/>
      <c r="C633" s="1"/>
      <c r="D633" s="110"/>
      <c r="K633" s="7"/>
    </row>
    <row r="634" spans="1:11" ht="12.75">
      <c r="A634" s="1"/>
      <c r="C634" s="1"/>
      <c r="D634" s="110"/>
      <c r="K634" s="7"/>
    </row>
    <row r="635" spans="1:11" ht="12.75">
      <c r="A635" s="1"/>
      <c r="C635" s="1"/>
      <c r="D635" s="110"/>
      <c r="K635" s="7"/>
    </row>
    <row r="636" spans="1:11" ht="12.75">
      <c r="A636" s="1"/>
      <c r="C636" s="1"/>
      <c r="D636" s="110"/>
      <c r="K636" s="7"/>
    </row>
    <row r="637" spans="1:11" ht="12.75">
      <c r="A637" s="1"/>
      <c r="C637" s="1"/>
      <c r="D637" s="110"/>
      <c r="K637" s="7"/>
    </row>
    <row r="638" spans="1:11" ht="12.75">
      <c r="A638" s="1"/>
      <c r="C638" s="1"/>
      <c r="D638" s="110"/>
      <c r="K638" s="7"/>
    </row>
    <row r="639" spans="1:11" ht="12.75">
      <c r="A639" s="1"/>
      <c r="C639" s="1"/>
      <c r="D639" s="110"/>
      <c r="K639" s="7"/>
    </row>
    <row r="640" spans="1:11" ht="12.75">
      <c r="A640" s="1"/>
      <c r="C640" s="1"/>
      <c r="D640" s="110"/>
      <c r="K640" s="7"/>
    </row>
    <row r="641" spans="1:11" ht="12.75">
      <c r="A641" s="1"/>
      <c r="C641" s="1"/>
      <c r="D641" s="110"/>
      <c r="K641" s="7"/>
    </row>
    <row r="642" spans="1:11" ht="12.75">
      <c r="A642" s="1"/>
      <c r="C642" s="1"/>
      <c r="D642" s="110"/>
      <c r="K642" s="7"/>
    </row>
    <row r="643" spans="1:11" ht="12.75">
      <c r="A643" s="1"/>
      <c r="C643" s="1"/>
      <c r="D643" s="110"/>
      <c r="K643" s="7"/>
    </row>
    <row r="644" spans="1:11" ht="12.75">
      <c r="A644" s="1"/>
      <c r="C644" s="1"/>
      <c r="D644" s="110"/>
      <c r="K644" s="7"/>
    </row>
    <row r="645" spans="1:11" ht="12.75">
      <c r="A645" s="1"/>
      <c r="C645" s="1"/>
      <c r="D645" s="110"/>
      <c r="K645" s="7"/>
    </row>
    <row r="646" spans="1:11" ht="12.75">
      <c r="A646" s="1"/>
      <c r="C646" s="1"/>
      <c r="D646" s="110"/>
      <c r="K646" s="7"/>
    </row>
    <row r="647" spans="1:11" ht="12.75">
      <c r="A647" s="1"/>
      <c r="C647" s="1"/>
      <c r="D647" s="110"/>
      <c r="K647" s="7"/>
    </row>
    <row r="648" spans="1:11" ht="12.75">
      <c r="A648" s="1"/>
      <c r="C648" s="1"/>
      <c r="D648" s="110"/>
      <c r="K648" s="7"/>
    </row>
    <row r="649" spans="1:11" ht="12.75">
      <c r="A649" s="1"/>
      <c r="C649" s="1"/>
      <c r="D649" s="110"/>
      <c r="K649" s="7"/>
    </row>
    <row r="650" spans="1:11" ht="12.75">
      <c r="A650" s="1"/>
      <c r="C650" s="1"/>
      <c r="D650" s="110"/>
      <c r="K650" s="7"/>
    </row>
    <row r="651" spans="1:11" ht="12.75">
      <c r="A651" s="1"/>
      <c r="C651" s="1"/>
      <c r="D651" s="110"/>
      <c r="K651" s="7"/>
    </row>
    <row r="652" spans="1:11" ht="12.75">
      <c r="A652" s="1"/>
      <c r="C652" s="1"/>
      <c r="D652" s="110"/>
      <c r="K652" s="7"/>
    </row>
    <row r="653" spans="1:11" ht="12.75">
      <c r="A653" s="1"/>
      <c r="C653" s="1"/>
      <c r="D653" s="110"/>
      <c r="K653" s="7"/>
    </row>
    <row r="654" spans="1:11" ht="12.75">
      <c r="A654" s="1"/>
      <c r="C654" s="1"/>
      <c r="D654" s="110"/>
      <c r="K654" s="7"/>
    </row>
    <row r="655" spans="1:11" ht="12.75">
      <c r="A655" s="1"/>
      <c r="C655" s="1"/>
      <c r="D655" s="110"/>
      <c r="K655" s="7"/>
    </row>
    <row r="656" spans="1:11" ht="12.75">
      <c r="A656" s="1"/>
      <c r="C656" s="1"/>
      <c r="D656" s="110"/>
      <c r="K656" s="7"/>
    </row>
    <row r="657" spans="1:11" ht="12.75">
      <c r="A657" s="1"/>
      <c r="C657" s="1"/>
      <c r="D657" s="110"/>
      <c r="K657" s="7"/>
    </row>
    <row r="658" spans="1:11" ht="12.75">
      <c r="A658" s="1"/>
      <c r="C658" s="1"/>
      <c r="D658" s="110"/>
      <c r="K658" s="7"/>
    </row>
    <row r="659" spans="1:11" ht="12.75">
      <c r="A659" s="1"/>
      <c r="C659" s="1"/>
      <c r="D659" s="110"/>
      <c r="K659" s="7"/>
    </row>
    <row r="660" spans="1:11" ht="12.75">
      <c r="A660" s="1"/>
      <c r="C660" s="1"/>
      <c r="D660" s="110"/>
      <c r="K660" s="7"/>
    </row>
    <row r="661" spans="1:11" ht="12.75">
      <c r="A661" s="1"/>
      <c r="C661" s="1"/>
      <c r="D661" s="110"/>
      <c r="K661" s="7"/>
    </row>
    <row r="662" spans="1:11" ht="12.75">
      <c r="A662" s="1"/>
      <c r="C662" s="1"/>
      <c r="D662" s="110"/>
      <c r="K662" s="7"/>
    </row>
    <row r="663" spans="1:11" ht="12.75">
      <c r="A663" s="1"/>
      <c r="C663" s="1"/>
      <c r="D663" s="110"/>
      <c r="K663" s="7"/>
    </row>
    <row r="664" spans="1:11" ht="12.75">
      <c r="A664" s="1"/>
      <c r="C664" s="1"/>
      <c r="D664" s="110"/>
      <c r="K664" s="7"/>
    </row>
    <row r="665" spans="1:11" ht="12.75">
      <c r="A665" s="1"/>
      <c r="C665" s="1"/>
      <c r="D665" s="110"/>
      <c r="K665" s="7"/>
    </row>
    <row r="666" spans="1:11" ht="12.75">
      <c r="A666" s="1"/>
      <c r="C666" s="1"/>
      <c r="D666" s="110"/>
      <c r="K666" s="7"/>
    </row>
    <row r="667" spans="1:11" ht="12.75">
      <c r="A667" s="1"/>
      <c r="C667" s="1"/>
      <c r="D667" s="110"/>
      <c r="K667" s="7"/>
    </row>
    <row r="668" spans="1:11" ht="12.75">
      <c r="A668" s="1"/>
      <c r="C668" s="1"/>
      <c r="D668" s="110"/>
      <c r="K668" s="7"/>
    </row>
    <row r="669" spans="1:11" ht="12.75">
      <c r="A669" s="1"/>
      <c r="C669" s="1"/>
      <c r="D669" s="110"/>
      <c r="K669" s="7"/>
    </row>
    <row r="670" spans="1:11" ht="12.75">
      <c r="A670" s="1"/>
      <c r="C670" s="1"/>
      <c r="D670" s="110"/>
      <c r="K670" s="7"/>
    </row>
    <row r="671" spans="1:11" ht="12.75">
      <c r="A671" s="1"/>
      <c r="C671" s="1"/>
      <c r="D671" s="110"/>
      <c r="K671" s="7"/>
    </row>
    <row r="672" spans="1:11" ht="12.75">
      <c r="A672" s="1"/>
      <c r="C672" s="1"/>
      <c r="D672" s="110"/>
      <c r="K672" s="7"/>
    </row>
    <row r="673" spans="1:11" ht="12.75">
      <c r="A673" s="1"/>
      <c r="C673" s="1"/>
      <c r="D673" s="110"/>
      <c r="K673" s="7"/>
    </row>
    <row r="674" spans="1:11" ht="12.75">
      <c r="A674" s="1"/>
      <c r="C674" s="1"/>
      <c r="D674" s="110"/>
      <c r="K674" s="7"/>
    </row>
    <row r="675" spans="1:11" ht="12.75">
      <c r="A675" s="1"/>
      <c r="C675" s="1"/>
      <c r="D675" s="110"/>
      <c r="K675" s="7"/>
    </row>
    <row r="676" spans="1:11" ht="12.75">
      <c r="A676" s="1"/>
      <c r="C676" s="1"/>
      <c r="D676" s="110"/>
      <c r="K676" s="7"/>
    </row>
    <row r="677" spans="1:11" ht="12.75">
      <c r="A677" s="1"/>
      <c r="C677" s="1"/>
      <c r="D677" s="110"/>
      <c r="K677" s="7"/>
    </row>
    <row r="678" spans="1:11" ht="12.75">
      <c r="A678" s="1"/>
      <c r="C678" s="1"/>
      <c r="D678" s="110"/>
      <c r="K678" s="7"/>
    </row>
    <row r="679" spans="1:11" ht="12.75">
      <c r="A679" s="1"/>
      <c r="C679" s="1"/>
      <c r="D679" s="110"/>
      <c r="K679" s="7"/>
    </row>
    <row r="680" spans="1:11" ht="12.75">
      <c r="A680" s="1"/>
      <c r="C680" s="1"/>
      <c r="D680" s="110"/>
      <c r="K680" s="7"/>
    </row>
    <row r="681" spans="1:11" ht="12.75">
      <c r="A681" s="1"/>
      <c r="C681" s="1"/>
      <c r="D681" s="110"/>
      <c r="K681" s="7"/>
    </row>
    <row r="682" spans="1:11" ht="12.75">
      <c r="A682" s="1"/>
      <c r="C682" s="1"/>
      <c r="D682" s="110"/>
      <c r="K682" s="7"/>
    </row>
    <row r="683" spans="1:11" ht="12.75">
      <c r="A683" s="1"/>
      <c r="C683" s="1"/>
      <c r="D683" s="110"/>
      <c r="K683" s="7"/>
    </row>
    <row r="684" spans="1:11" ht="12.75">
      <c r="A684" s="1"/>
      <c r="C684" s="1"/>
      <c r="D684" s="110"/>
      <c r="K684" s="7"/>
    </row>
    <row r="685" spans="1:11" ht="12.75">
      <c r="A685" s="1"/>
      <c r="C685" s="1"/>
      <c r="D685" s="110"/>
      <c r="K685" s="7"/>
    </row>
    <row r="686" spans="1:11" ht="12.75">
      <c r="A686" s="1"/>
      <c r="C686" s="1"/>
      <c r="D686" s="110"/>
      <c r="K686" s="7"/>
    </row>
    <row r="687" spans="1:11" ht="12.75">
      <c r="A687" s="1"/>
      <c r="C687" s="1"/>
      <c r="D687" s="110"/>
      <c r="K687" s="7"/>
    </row>
    <row r="688" spans="1:11" ht="12.75">
      <c r="A688" s="1"/>
      <c r="C688" s="1"/>
      <c r="D688" s="110"/>
      <c r="K688" s="7"/>
    </row>
    <row r="689" spans="1:11" ht="12.75">
      <c r="A689" s="1"/>
      <c r="C689" s="1"/>
      <c r="D689" s="110"/>
      <c r="K689" s="7"/>
    </row>
    <row r="690" spans="1:11" ht="12.75">
      <c r="A690" s="1"/>
      <c r="C690" s="1"/>
      <c r="D690" s="110"/>
      <c r="K690" s="7"/>
    </row>
    <row r="691" spans="1:11" ht="12.75">
      <c r="A691" s="1"/>
      <c r="C691" s="1"/>
      <c r="D691" s="110"/>
      <c r="K691" s="7"/>
    </row>
    <row r="692" spans="1:11" ht="12.75">
      <c r="A692" s="1"/>
      <c r="C692" s="1"/>
      <c r="D692" s="110"/>
      <c r="K692" s="7"/>
    </row>
    <row r="693" spans="1:11" ht="12.75">
      <c r="A693" s="1"/>
      <c r="C693" s="1"/>
      <c r="D693" s="110"/>
      <c r="K693" s="7"/>
    </row>
    <row r="694" spans="1:11" ht="12.75">
      <c r="A694" s="1"/>
      <c r="C694" s="1"/>
      <c r="D694" s="110"/>
      <c r="K694" s="7"/>
    </row>
    <row r="695" spans="1:11" ht="12.75">
      <c r="A695" s="1"/>
      <c r="C695" s="1"/>
      <c r="D695" s="110"/>
      <c r="K695" s="7"/>
    </row>
    <row r="696" spans="1:11" ht="12.75">
      <c r="A696" s="1"/>
      <c r="C696" s="1"/>
      <c r="D696" s="110"/>
      <c r="K696" s="7"/>
    </row>
    <row r="697" spans="1:11" ht="12.75">
      <c r="A697" s="1"/>
      <c r="C697" s="1"/>
      <c r="D697" s="110"/>
      <c r="K697" s="7"/>
    </row>
    <row r="698" spans="1:11" ht="12.75">
      <c r="A698" s="1"/>
      <c r="C698" s="1"/>
      <c r="D698" s="110"/>
      <c r="K698" s="7"/>
    </row>
    <row r="699" spans="1:11" ht="12.75">
      <c r="A699" s="1"/>
      <c r="C699" s="1"/>
      <c r="D699" s="110"/>
      <c r="K699" s="7"/>
    </row>
    <row r="700" spans="1:11" ht="12.75">
      <c r="A700" s="1"/>
      <c r="C700" s="1"/>
      <c r="D700" s="110"/>
      <c r="K700" s="7"/>
    </row>
    <row r="701" spans="1:11" ht="12.75">
      <c r="A701" s="1"/>
      <c r="C701" s="1"/>
      <c r="D701" s="110"/>
      <c r="K701" s="7"/>
    </row>
    <row r="702" spans="1:11" ht="12.75">
      <c r="A702" s="1"/>
      <c r="C702" s="1"/>
      <c r="D702" s="110"/>
      <c r="K702" s="7"/>
    </row>
    <row r="703" spans="1:11" ht="12.75">
      <c r="A703" s="1"/>
      <c r="C703" s="1"/>
      <c r="D703" s="110"/>
      <c r="K703" s="7"/>
    </row>
    <row r="704" spans="1:11" ht="12.75">
      <c r="A704" s="1"/>
      <c r="C704" s="1"/>
      <c r="D704" s="110"/>
      <c r="K704" s="7"/>
    </row>
    <row r="705" spans="1:11" ht="12.75">
      <c r="A705" s="1"/>
      <c r="C705" s="1"/>
      <c r="D705" s="110"/>
      <c r="K705" s="7"/>
    </row>
    <row r="706" spans="1:11" ht="12.75">
      <c r="A706" s="1"/>
      <c r="C706" s="1"/>
      <c r="D706" s="110"/>
      <c r="K706" s="7"/>
    </row>
    <row r="707" spans="1:11" ht="12.75">
      <c r="A707" s="1"/>
      <c r="C707" s="1"/>
      <c r="D707" s="110"/>
      <c r="K707" s="7"/>
    </row>
    <row r="708" spans="1:11" ht="12.75">
      <c r="A708" s="1"/>
      <c r="C708" s="1"/>
      <c r="D708" s="110"/>
      <c r="K708" s="7"/>
    </row>
    <row r="709" spans="1:11" ht="12.75">
      <c r="A709" s="1"/>
      <c r="C709" s="1"/>
      <c r="D709" s="110"/>
      <c r="K709" s="7"/>
    </row>
    <row r="710" spans="1:11" ht="12.75">
      <c r="A710" s="1"/>
      <c r="C710" s="1"/>
      <c r="D710" s="110"/>
      <c r="K710" s="7"/>
    </row>
    <row r="711" spans="1:11" ht="12.75">
      <c r="A711" s="1"/>
      <c r="C711" s="1"/>
      <c r="D711" s="110"/>
      <c r="K711" s="7"/>
    </row>
    <row r="712" spans="1:11" ht="12.75">
      <c r="A712" s="1"/>
      <c r="C712" s="1"/>
      <c r="D712" s="110"/>
      <c r="K712" s="7"/>
    </row>
    <row r="713" spans="1:11" ht="12.75">
      <c r="A713" s="1"/>
      <c r="C713" s="1"/>
      <c r="D713" s="110"/>
      <c r="K713" s="7"/>
    </row>
    <row r="714" spans="1:11" ht="12.75">
      <c r="A714" s="1"/>
      <c r="C714" s="1"/>
      <c r="D714" s="110"/>
      <c r="K714" s="7"/>
    </row>
    <row r="715" spans="1:11" ht="12.75">
      <c r="A715" s="1"/>
      <c r="C715" s="1"/>
      <c r="D715" s="110"/>
      <c r="K715" s="7"/>
    </row>
    <row r="716" spans="1:11" ht="12.75">
      <c r="A716" s="1"/>
      <c r="C716" s="1"/>
      <c r="D716" s="110"/>
      <c r="K716" s="7"/>
    </row>
    <row r="717" spans="1:11" ht="12.75">
      <c r="A717" s="1"/>
      <c r="C717" s="1"/>
      <c r="D717" s="110"/>
      <c r="K717" s="7"/>
    </row>
    <row r="718" spans="1:11" ht="12.75">
      <c r="A718" s="1"/>
      <c r="C718" s="1"/>
      <c r="D718" s="110"/>
      <c r="K718" s="7"/>
    </row>
    <row r="719" spans="1:11" ht="12.75">
      <c r="A719" s="1"/>
      <c r="C719" s="1"/>
      <c r="D719" s="110"/>
      <c r="K719" s="7"/>
    </row>
    <row r="720" spans="1:11" ht="12.75">
      <c r="A720" s="1"/>
      <c r="C720" s="1"/>
      <c r="D720" s="110"/>
      <c r="K720" s="7"/>
    </row>
    <row r="721" spans="1:11" ht="12.75">
      <c r="A721" s="1"/>
      <c r="C721" s="1"/>
      <c r="D721" s="110"/>
      <c r="K721" s="7"/>
    </row>
    <row r="722" spans="1:11" ht="12.75">
      <c r="A722" s="1"/>
      <c r="C722" s="1"/>
      <c r="D722" s="110"/>
      <c r="K722" s="7"/>
    </row>
    <row r="723" spans="1:11" ht="12.75">
      <c r="A723" s="1"/>
      <c r="C723" s="1"/>
      <c r="D723" s="110"/>
      <c r="K723" s="7"/>
    </row>
    <row r="724" spans="1:11" ht="12.75">
      <c r="A724" s="1"/>
      <c r="C724" s="1"/>
      <c r="D724" s="110"/>
      <c r="K724" s="7"/>
    </row>
    <row r="725" spans="1:11" ht="12.75">
      <c r="A725" s="1"/>
      <c r="C725" s="1"/>
      <c r="D725" s="110"/>
      <c r="K725" s="7"/>
    </row>
    <row r="726" spans="1:11" ht="12.75">
      <c r="A726" s="1"/>
      <c r="C726" s="1"/>
      <c r="D726" s="110"/>
      <c r="K726" s="7"/>
    </row>
    <row r="727" spans="1:11" ht="12.75">
      <c r="A727" s="1"/>
      <c r="C727" s="1"/>
      <c r="D727" s="110"/>
      <c r="K727" s="7"/>
    </row>
    <row r="728" spans="1:11" ht="12.75">
      <c r="A728" s="1"/>
      <c r="C728" s="1"/>
      <c r="D728" s="110"/>
      <c r="K728" s="7"/>
    </row>
    <row r="729" spans="1:11" ht="12.75">
      <c r="A729" s="1"/>
      <c r="C729" s="1"/>
      <c r="D729" s="110"/>
      <c r="K729" s="7"/>
    </row>
    <row r="730" spans="1:11" ht="12.75">
      <c r="A730" s="1"/>
      <c r="C730" s="1"/>
      <c r="D730" s="110"/>
      <c r="K730" s="7"/>
    </row>
    <row r="731" spans="1:11" ht="12.75">
      <c r="A731" s="1"/>
      <c r="C731" s="1"/>
      <c r="D731" s="110"/>
      <c r="K731" s="7"/>
    </row>
    <row r="732" spans="1:11" ht="12.75">
      <c r="A732" s="1"/>
      <c r="C732" s="1"/>
      <c r="D732" s="110"/>
      <c r="K732" s="7"/>
    </row>
    <row r="733" spans="1:11" ht="12.75">
      <c r="A733" s="1"/>
      <c r="C733" s="1"/>
      <c r="D733" s="110"/>
      <c r="K733" s="7"/>
    </row>
    <row r="734" spans="1:11" ht="12.75">
      <c r="A734" s="1"/>
      <c r="C734" s="1"/>
      <c r="D734" s="110"/>
      <c r="K734" s="7"/>
    </row>
    <row r="735" spans="1:11" ht="12.75">
      <c r="A735" s="1"/>
      <c r="C735" s="1"/>
      <c r="D735" s="110"/>
      <c r="K735" s="7"/>
    </row>
    <row r="736" spans="1:11" ht="12.75">
      <c r="A736" s="1"/>
      <c r="C736" s="1"/>
      <c r="D736" s="110"/>
      <c r="K736" s="7"/>
    </row>
    <row r="737" spans="1:11" ht="12.75">
      <c r="A737" s="1"/>
      <c r="C737" s="1"/>
      <c r="D737" s="110"/>
      <c r="K737" s="7"/>
    </row>
    <row r="738" spans="1:11" ht="12.75">
      <c r="A738" s="1"/>
      <c r="C738" s="1"/>
      <c r="D738" s="110"/>
      <c r="K738" s="7"/>
    </row>
    <row r="739" spans="1:11" ht="12.75">
      <c r="A739" s="1"/>
      <c r="C739" s="1"/>
      <c r="D739" s="110"/>
      <c r="K739" s="7"/>
    </row>
    <row r="740" spans="1:11" ht="12.75">
      <c r="A740" s="1"/>
      <c r="C740" s="1"/>
      <c r="D740" s="110"/>
      <c r="K740" s="7"/>
    </row>
    <row r="741" spans="1:11" ht="12.75">
      <c r="A741" s="1"/>
      <c r="C741" s="1"/>
      <c r="D741" s="110"/>
      <c r="K741" s="7"/>
    </row>
    <row r="742" spans="1:11" ht="12.75">
      <c r="A742" s="1"/>
      <c r="C742" s="1"/>
      <c r="D742" s="110"/>
      <c r="K742" s="7"/>
    </row>
    <row r="743" spans="1:11" ht="12.75">
      <c r="A743" s="1"/>
      <c r="C743" s="1"/>
      <c r="D743" s="110"/>
      <c r="K743" s="7"/>
    </row>
    <row r="744" spans="1:11" ht="12.75">
      <c r="A744" s="1"/>
      <c r="C744" s="1"/>
      <c r="D744" s="110"/>
      <c r="K744" s="7"/>
    </row>
    <row r="745" spans="1:11" ht="12.75">
      <c r="A745" s="1"/>
      <c r="C745" s="1"/>
      <c r="D745" s="110"/>
      <c r="K745" s="7"/>
    </row>
    <row r="746" spans="1:11" ht="12.75">
      <c r="A746" s="1"/>
      <c r="C746" s="1"/>
      <c r="D746" s="110"/>
      <c r="K746" s="7"/>
    </row>
    <row r="747" spans="1:11" ht="12.75">
      <c r="A747" s="1"/>
      <c r="C747" s="1"/>
      <c r="D747" s="110"/>
      <c r="K747" s="7"/>
    </row>
    <row r="748" spans="1:11" ht="12.75">
      <c r="A748" s="1"/>
      <c r="C748" s="1"/>
      <c r="D748" s="110"/>
      <c r="K748" s="7"/>
    </row>
    <row r="749" spans="1:11" ht="12.75">
      <c r="A749" s="1"/>
      <c r="C749" s="1"/>
      <c r="D749" s="110"/>
      <c r="K749" s="7"/>
    </row>
    <row r="750" spans="1:11" ht="12.75">
      <c r="A750" s="1"/>
      <c r="C750" s="1"/>
      <c r="D750" s="110"/>
      <c r="K750" s="7"/>
    </row>
    <row r="751" spans="1:11" ht="12.75">
      <c r="A751" s="1"/>
      <c r="C751" s="1"/>
      <c r="D751" s="110"/>
      <c r="K751" s="7"/>
    </row>
    <row r="752" spans="1:11" ht="12.75">
      <c r="A752" s="1"/>
      <c r="C752" s="1"/>
      <c r="D752" s="110"/>
      <c r="K752" s="7"/>
    </row>
    <row r="753" spans="1:11" ht="12.75">
      <c r="A753" s="1"/>
      <c r="C753" s="1"/>
      <c r="D753" s="110"/>
      <c r="K753" s="7"/>
    </row>
    <row r="754" spans="1:11" ht="12.75">
      <c r="A754" s="1"/>
      <c r="C754" s="1"/>
      <c r="D754" s="110"/>
      <c r="K754" s="7"/>
    </row>
    <row r="755" spans="1:11" ht="12.75">
      <c r="A755" s="1"/>
      <c r="C755" s="1"/>
      <c r="D755" s="110"/>
      <c r="K755" s="7"/>
    </row>
    <row r="756" spans="1:11" ht="12.75">
      <c r="A756" s="1"/>
      <c r="C756" s="1"/>
      <c r="D756" s="110"/>
      <c r="K756" s="7"/>
    </row>
    <row r="757" spans="1:11" ht="12.75">
      <c r="A757" s="1"/>
      <c r="C757" s="1"/>
      <c r="D757" s="110"/>
      <c r="K757" s="7"/>
    </row>
    <row r="758" spans="1:11" ht="12.75">
      <c r="A758" s="1"/>
      <c r="C758" s="1"/>
      <c r="D758" s="110"/>
      <c r="K758" s="7"/>
    </row>
    <row r="759" spans="1:11" ht="12.75">
      <c r="A759" s="1"/>
      <c r="C759" s="1"/>
      <c r="D759" s="110"/>
      <c r="K759" s="7"/>
    </row>
    <row r="760" spans="1:11" ht="12.75">
      <c r="A760" s="1"/>
      <c r="C760" s="1"/>
      <c r="D760" s="110"/>
      <c r="K760" s="7"/>
    </row>
    <row r="761" spans="1:11" ht="12.75">
      <c r="A761" s="1"/>
      <c r="C761" s="1"/>
      <c r="D761" s="110"/>
      <c r="K761" s="7"/>
    </row>
    <row r="762" spans="1:11" ht="12.75">
      <c r="A762" s="1"/>
      <c r="C762" s="1"/>
      <c r="D762" s="110"/>
      <c r="K762" s="7"/>
    </row>
    <row r="763" spans="1:11" ht="12.75">
      <c r="A763" s="1"/>
      <c r="C763" s="1"/>
      <c r="D763" s="110"/>
      <c r="K763" s="7"/>
    </row>
    <row r="764" spans="1:11" ht="12.75">
      <c r="A764" s="1"/>
      <c r="C764" s="1"/>
      <c r="D764" s="110"/>
      <c r="K764" s="7"/>
    </row>
    <row r="765" spans="1:11" ht="12.75">
      <c r="A765" s="1"/>
      <c r="C765" s="1"/>
      <c r="D765" s="110"/>
      <c r="K765" s="7"/>
    </row>
    <row r="766" spans="1:11" ht="12.75">
      <c r="A766" s="1"/>
      <c r="C766" s="1"/>
      <c r="D766" s="110"/>
      <c r="K766" s="7"/>
    </row>
    <row r="767" spans="1:11" ht="12.75">
      <c r="A767" s="1"/>
      <c r="C767" s="1"/>
      <c r="D767" s="110"/>
      <c r="K767" s="7"/>
    </row>
    <row r="768" spans="1:11" ht="12.75">
      <c r="A768" s="1"/>
      <c r="C768" s="1"/>
      <c r="D768" s="110"/>
      <c r="K768" s="7"/>
    </row>
    <row r="769" spans="1:11" ht="12.75">
      <c r="A769" s="1"/>
      <c r="C769" s="1"/>
      <c r="D769" s="110"/>
      <c r="K769" s="7"/>
    </row>
    <row r="770" spans="1:11" ht="12.75">
      <c r="A770" s="1"/>
      <c r="C770" s="1"/>
      <c r="D770" s="110"/>
      <c r="K770" s="7"/>
    </row>
    <row r="771" spans="1:11" ht="12.75">
      <c r="A771" s="1"/>
      <c r="C771" s="1"/>
      <c r="D771" s="110"/>
      <c r="K771" s="7"/>
    </row>
    <row r="772" spans="1:11" ht="12.75">
      <c r="A772" s="1"/>
      <c r="C772" s="1"/>
      <c r="D772" s="110"/>
      <c r="K772" s="7"/>
    </row>
    <row r="773" spans="1:11" ht="12.75">
      <c r="A773" s="1"/>
      <c r="C773" s="1"/>
      <c r="D773" s="110"/>
      <c r="K773" s="7"/>
    </row>
    <row r="774" spans="1:11" ht="12.75">
      <c r="A774" s="1"/>
      <c r="C774" s="1"/>
      <c r="D774" s="110"/>
      <c r="K774" s="7"/>
    </row>
    <row r="775" spans="1:11" ht="12.75">
      <c r="A775" s="1"/>
      <c r="C775" s="1"/>
      <c r="D775" s="110"/>
      <c r="K775" s="7"/>
    </row>
    <row r="776" spans="1:11" ht="12.75">
      <c r="A776" s="1"/>
      <c r="C776" s="1"/>
      <c r="D776" s="110"/>
      <c r="K776" s="7"/>
    </row>
    <row r="777" spans="1:11" ht="12.75">
      <c r="A777" s="1"/>
      <c r="C777" s="1"/>
      <c r="D777" s="110"/>
      <c r="K777" s="7"/>
    </row>
    <row r="778" spans="1:11" ht="12.75">
      <c r="A778" s="1"/>
      <c r="C778" s="1"/>
      <c r="D778" s="110"/>
      <c r="K778" s="7"/>
    </row>
    <row r="779" spans="1:11" ht="12.75">
      <c r="A779" s="1"/>
      <c r="C779" s="1"/>
      <c r="D779" s="110"/>
      <c r="K779" s="7"/>
    </row>
    <row r="780" spans="1:11" ht="12.75">
      <c r="A780" s="1"/>
      <c r="C780" s="1"/>
      <c r="D780" s="110"/>
      <c r="K780" s="7"/>
    </row>
    <row r="781" spans="1:11" ht="12.75">
      <c r="A781" s="1"/>
      <c r="C781" s="1"/>
      <c r="D781" s="110"/>
      <c r="K781" s="7"/>
    </row>
    <row r="782" spans="1:11" ht="12.75">
      <c r="A782" s="1"/>
      <c r="C782" s="1"/>
      <c r="D782" s="110"/>
      <c r="K782" s="7"/>
    </row>
    <row r="783" spans="1:11" ht="12.75">
      <c r="A783" s="1"/>
      <c r="C783" s="1"/>
      <c r="D783" s="110"/>
      <c r="K783" s="7"/>
    </row>
    <row r="784" spans="1:11" ht="12.75">
      <c r="A784" s="1"/>
      <c r="C784" s="1"/>
      <c r="D784" s="110"/>
      <c r="K784" s="7"/>
    </row>
    <row r="785" spans="1:11" ht="12.75">
      <c r="A785" s="1"/>
      <c r="C785" s="1"/>
      <c r="D785" s="110"/>
      <c r="K785" s="7"/>
    </row>
    <row r="786" spans="1:11" ht="12.75">
      <c r="A786" s="1"/>
      <c r="C786" s="1"/>
      <c r="D786" s="110"/>
      <c r="K786" s="7"/>
    </row>
    <row r="787" spans="1:11" ht="12.75">
      <c r="A787" s="1"/>
      <c r="C787" s="1"/>
      <c r="D787" s="110"/>
      <c r="K787" s="7"/>
    </row>
    <row r="788" spans="1:11" ht="12.75">
      <c r="A788" s="1"/>
      <c r="C788" s="1"/>
      <c r="D788" s="110"/>
      <c r="K788" s="7"/>
    </row>
    <row r="789" spans="1:11" ht="12.75">
      <c r="A789" s="1"/>
      <c r="C789" s="1"/>
      <c r="D789" s="110"/>
      <c r="K789" s="7"/>
    </row>
    <row r="790" spans="1:11" ht="12.75">
      <c r="A790" s="1"/>
      <c r="C790" s="1"/>
      <c r="D790" s="110"/>
      <c r="K790" s="7"/>
    </row>
    <row r="791" spans="1:11" ht="12.75">
      <c r="A791" s="1"/>
      <c r="C791" s="1"/>
      <c r="D791" s="110"/>
      <c r="K791" s="7"/>
    </row>
    <row r="792" spans="1:11" ht="12.75">
      <c r="A792" s="1"/>
      <c r="C792" s="1"/>
      <c r="D792" s="110"/>
      <c r="K792" s="7"/>
    </row>
    <row r="793" spans="1:11" ht="12.75">
      <c r="A793" s="1"/>
      <c r="C793" s="1"/>
      <c r="D793" s="110"/>
      <c r="K793" s="7"/>
    </row>
    <row r="794" spans="1:11" ht="12.75">
      <c r="A794" s="1"/>
      <c r="C794" s="1"/>
      <c r="D794" s="110"/>
      <c r="K794" s="7"/>
    </row>
    <row r="795" spans="1:11" ht="12.75">
      <c r="A795" s="1"/>
      <c r="C795" s="1"/>
      <c r="D795" s="110"/>
      <c r="K795" s="7"/>
    </row>
    <row r="796" spans="1:11" ht="12.75">
      <c r="A796" s="1"/>
      <c r="C796" s="1"/>
      <c r="D796" s="110"/>
      <c r="K796" s="7"/>
    </row>
    <row r="797" spans="1:11" ht="12.75">
      <c r="A797" s="1"/>
      <c r="C797" s="1"/>
      <c r="D797" s="110"/>
      <c r="K797" s="7"/>
    </row>
    <row r="798" spans="1:11" ht="12.75">
      <c r="A798" s="1"/>
      <c r="C798" s="1"/>
      <c r="D798" s="110"/>
      <c r="K798" s="7"/>
    </row>
    <row r="799" spans="1:11" ht="12.75">
      <c r="A799" s="1"/>
      <c r="C799" s="1"/>
      <c r="D799" s="110"/>
      <c r="K799" s="7"/>
    </row>
    <row r="800" spans="1:11" ht="12.75">
      <c r="A800" s="1"/>
      <c r="C800" s="1"/>
      <c r="D800" s="110"/>
      <c r="K800" s="7"/>
    </row>
    <row r="801" spans="1:11" ht="12.75">
      <c r="A801" s="1"/>
      <c r="C801" s="1"/>
      <c r="D801" s="110"/>
      <c r="K801" s="7"/>
    </row>
    <row r="802" spans="1:11" ht="12.75">
      <c r="A802" s="1"/>
      <c r="C802" s="1"/>
      <c r="D802" s="110"/>
      <c r="K802" s="7"/>
    </row>
    <row r="803" spans="1:11" ht="12.75">
      <c r="A803" s="1"/>
      <c r="C803" s="1"/>
      <c r="D803" s="110"/>
      <c r="K803" s="7"/>
    </row>
    <row r="804" spans="1:11" ht="12.75">
      <c r="A804" s="1"/>
      <c r="C804" s="1"/>
      <c r="D804" s="110"/>
      <c r="K804" s="7"/>
    </row>
    <row r="805" spans="1:11" ht="12.75">
      <c r="A805" s="1"/>
      <c r="C805" s="1"/>
      <c r="D805" s="110"/>
      <c r="K805" s="7"/>
    </row>
    <row r="806" spans="1:11" ht="12.75">
      <c r="A806" s="1"/>
      <c r="C806" s="1"/>
      <c r="D806" s="110"/>
      <c r="K806" s="7"/>
    </row>
    <row r="807" spans="1:11" ht="12.75">
      <c r="A807" s="1"/>
      <c r="C807" s="1"/>
      <c r="D807" s="110"/>
      <c r="K807" s="7"/>
    </row>
    <row r="808" spans="1:11" ht="12.75">
      <c r="A808" s="1"/>
      <c r="C808" s="1"/>
      <c r="D808" s="110"/>
      <c r="K808" s="7"/>
    </row>
    <row r="809" spans="1:11" ht="12.75">
      <c r="A809" s="1"/>
      <c r="C809" s="1"/>
      <c r="D809" s="110"/>
      <c r="K809" s="7"/>
    </row>
    <row r="810" spans="1:11" ht="12.75">
      <c r="A810" s="1"/>
      <c r="C810" s="1"/>
      <c r="D810" s="110"/>
      <c r="K810" s="7"/>
    </row>
    <row r="811" spans="1:11" ht="12.75">
      <c r="A811" s="1"/>
      <c r="C811" s="1"/>
      <c r="D811" s="110"/>
      <c r="K811" s="7"/>
    </row>
    <row r="812" spans="1:11" ht="12.75">
      <c r="A812" s="1"/>
      <c r="C812" s="1"/>
      <c r="D812" s="110"/>
      <c r="K812" s="7"/>
    </row>
    <row r="813" spans="1:11" ht="12.75">
      <c r="A813" s="1"/>
      <c r="C813" s="1"/>
      <c r="D813" s="110"/>
      <c r="K813" s="7"/>
    </row>
    <row r="814" spans="1:11" ht="12.75">
      <c r="A814" s="1"/>
      <c r="C814" s="1"/>
      <c r="D814" s="110"/>
      <c r="K814" s="7"/>
    </row>
    <row r="815" spans="1:11" ht="12.75">
      <c r="A815" s="1"/>
      <c r="C815" s="1"/>
      <c r="D815" s="110"/>
      <c r="K815" s="7"/>
    </row>
    <row r="816" spans="1:11" ht="12.75">
      <c r="A816" s="1"/>
      <c r="C816" s="1"/>
      <c r="D816" s="110"/>
      <c r="K816" s="7"/>
    </row>
    <row r="817" spans="1:11" ht="12.75">
      <c r="A817" s="1"/>
      <c r="C817" s="1"/>
      <c r="D817" s="110"/>
      <c r="K817" s="7"/>
    </row>
    <row r="818" spans="1:11" ht="12.75">
      <c r="A818" s="1"/>
      <c r="C818" s="1"/>
      <c r="D818" s="110"/>
      <c r="K818" s="7"/>
    </row>
    <row r="819" spans="1:11" ht="12.75">
      <c r="A819" s="1"/>
      <c r="C819" s="1"/>
      <c r="D819" s="110"/>
      <c r="K819" s="7"/>
    </row>
    <row r="820" spans="1:11" ht="12.75">
      <c r="A820" s="1"/>
      <c r="C820" s="1"/>
      <c r="D820" s="110"/>
      <c r="K820" s="7"/>
    </row>
    <row r="821" spans="1:11" ht="12.75">
      <c r="A821" s="1"/>
      <c r="C821" s="1"/>
      <c r="D821" s="110"/>
      <c r="K821" s="7"/>
    </row>
    <row r="822" spans="1:11" ht="12.75">
      <c r="A822" s="1"/>
      <c r="C822" s="1"/>
      <c r="D822" s="110"/>
      <c r="K822" s="7"/>
    </row>
    <row r="823" spans="1:11" ht="12.75">
      <c r="A823" s="1"/>
      <c r="C823" s="1"/>
      <c r="D823" s="110"/>
      <c r="K823" s="7"/>
    </row>
    <row r="824" spans="1:11" ht="12.75">
      <c r="A824" s="1"/>
      <c r="C824" s="1"/>
      <c r="D824" s="110"/>
      <c r="K824" s="7"/>
    </row>
    <row r="825" spans="1:11" ht="12.75">
      <c r="A825" s="1"/>
      <c r="C825" s="1"/>
      <c r="D825" s="110"/>
      <c r="K825" s="7"/>
    </row>
    <row r="826" spans="1:11" ht="12.75">
      <c r="A826" s="1"/>
      <c r="C826" s="1"/>
      <c r="D826" s="110"/>
      <c r="K826" s="7"/>
    </row>
    <row r="827" spans="1:11" ht="12.75">
      <c r="A827" s="1"/>
      <c r="C827" s="1"/>
      <c r="D827" s="110"/>
      <c r="K827" s="7"/>
    </row>
    <row r="828" spans="1:11" ht="12.75">
      <c r="A828" s="1"/>
      <c r="C828" s="1"/>
      <c r="D828" s="110"/>
      <c r="K828" s="7"/>
    </row>
    <row r="829" spans="1:11" ht="12.75">
      <c r="A829" s="1"/>
      <c r="C829" s="1"/>
      <c r="D829" s="110"/>
      <c r="K829" s="7"/>
    </row>
    <row r="830" spans="1:11" ht="12.75">
      <c r="A830" s="1"/>
      <c r="C830" s="1"/>
      <c r="D830" s="110"/>
      <c r="K830" s="7"/>
    </row>
    <row r="831" spans="1:11" ht="12.75">
      <c r="A831" s="1"/>
      <c r="C831" s="1"/>
      <c r="D831" s="110"/>
      <c r="K831" s="7"/>
    </row>
    <row r="832" spans="1:11" ht="12.75">
      <c r="A832" s="1"/>
      <c r="C832" s="1"/>
      <c r="D832" s="110"/>
      <c r="K832" s="7"/>
    </row>
    <row r="833" spans="1:11" ht="12.75">
      <c r="A833" s="1"/>
      <c r="C833" s="1"/>
      <c r="D833" s="110"/>
      <c r="K833" s="7"/>
    </row>
    <row r="834" spans="1:11" ht="12.75">
      <c r="A834" s="1"/>
      <c r="C834" s="1"/>
      <c r="D834" s="110"/>
      <c r="K834" s="7"/>
    </row>
    <row r="835" spans="1:11" ht="12.75">
      <c r="A835" s="1"/>
      <c r="C835" s="1"/>
      <c r="D835" s="110"/>
      <c r="K835" s="7"/>
    </row>
    <row r="836" spans="1:11" ht="12.75">
      <c r="A836" s="1"/>
      <c r="C836" s="1"/>
      <c r="D836" s="110"/>
      <c r="K836" s="7"/>
    </row>
    <row r="837" spans="1:11" ht="12.75">
      <c r="A837" s="1"/>
      <c r="C837" s="1"/>
      <c r="D837" s="110"/>
      <c r="K837" s="7"/>
    </row>
    <row r="838" spans="1:11" ht="12.75">
      <c r="A838" s="1"/>
      <c r="C838" s="1"/>
      <c r="D838" s="110"/>
      <c r="K838" s="7"/>
    </row>
    <row r="839" spans="1:11" ht="12.75">
      <c r="A839" s="1"/>
      <c r="C839" s="1"/>
      <c r="D839" s="110"/>
      <c r="K839" s="7"/>
    </row>
    <row r="840" spans="1:11" ht="12.75">
      <c r="A840" s="1"/>
      <c r="C840" s="1"/>
      <c r="D840" s="110"/>
      <c r="K840" s="7"/>
    </row>
    <row r="841" spans="1:11" ht="12.75">
      <c r="A841" s="1"/>
      <c r="C841" s="1"/>
      <c r="D841" s="110"/>
      <c r="K841" s="7"/>
    </row>
    <row r="842" spans="1:11" ht="12.75">
      <c r="A842" s="1"/>
      <c r="C842" s="1"/>
      <c r="D842" s="110"/>
      <c r="K842" s="7"/>
    </row>
    <row r="843" spans="1:11" ht="12.75">
      <c r="A843" s="1"/>
      <c r="C843" s="1"/>
      <c r="D843" s="110"/>
      <c r="K843" s="7"/>
    </row>
    <row r="844" spans="1:11" ht="12.75">
      <c r="A844" s="1"/>
      <c r="C844" s="1"/>
      <c r="D844" s="110"/>
      <c r="K844" s="7"/>
    </row>
    <row r="845" spans="1:11" ht="12.75">
      <c r="A845" s="1"/>
      <c r="C845" s="1"/>
      <c r="D845" s="110"/>
      <c r="K845" s="7"/>
    </row>
    <row r="846" spans="1:11" ht="12.75">
      <c r="A846" s="1"/>
      <c r="C846" s="1"/>
      <c r="D846" s="110"/>
      <c r="K846" s="7"/>
    </row>
    <row r="847" spans="1:11" ht="12.75">
      <c r="A847" s="1"/>
      <c r="C847" s="1"/>
      <c r="D847" s="110"/>
      <c r="K847" s="7"/>
    </row>
    <row r="848" spans="1:11" ht="12.75">
      <c r="A848" s="1"/>
      <c r="C848" s="1"/>
      <c r="D848" s="110"/>
      <c r="K848" s="7"/>
    </row>
    <row r="849" spans="1:11" ht="12.75">
      <c r="A849" s="1"/>
      <c r="C849" s="1"/>
      <c r="D849" s="110"/>
      <c r="K849" s="7"/>
    </row>
    <row r="850" spans="1:11" ht="12.75">
      <c r="A850" s="1"/>
      <c r="C850" s="1"/>
      <c r="D850" s="110"/>
      <c r="K850" s="7"/>
    </row>
    <row r="851" spans="1:11" ht="12.75">
      <c r="A851" s="1"/>
      <c r="C851" s="1"/>
      <c r="D851" s="110"/>
      <c r="K851" s="7"/>
    </row>
    <row r="852" spans="1:11" ht="12.75">
      <c r="A852" s="1"/>
      <c r="C852" s="1"/>
      <c r="D852" s="110"/>
      <c r="K852" s="7"/>
    </row>
    <row r="853" spans="1:11" ht="12.75">
      <c r="A853" s="1"/>
      <c r="C853" s="1"/>
      <c r="D853" s="110"/>
      <c r="K853" s="7"/>
    </row>
    <row r="854" spans="1:11" ht="12.75">
      <c r="A854" s="1"/>
      <c r="C854" s="1"/>
      <c r="D854" s="110"/>
      <c r="K854" s="7"/>
    </row>
    <row r="855" spans="1:11" ht="12.75">
      <c r="A855" s="1"/>
      <c r="C855" s="1"/>
      <c r="D855" s="110"/>
      <c r="K855" s="7"/>
    </row>
    <row r="856" spans="1:11" ht="12.75">
      <c r="A856" s="1"/>
      <c r="C856" s="1"/>
      <c r="D856" s="110"/>
      <c r="K856" s="7"/>
    </row>
    <row r="857" spans="1:11" ht="12.75">
      <c r="A857" s="1"/>
      <c r="C857" s="1"/>
      <c r="D857" s="110"/>
      <c r="K857" s="7"/>
    </row>
    <row r="858" spans="1:11" ht="12.75">
      <c r="A858" s="1"/>
      <c r="C858" s="1"/>
      <c r="D858" s="110"/>
      <c r="K858" s="7"/>
    </row>
    <row r="859" spans="1:11" ht="12.75">
      <c r="A859" s="1"/>
      <c r="C859" s="1"/>
      <c r="D859" s="110"/>
      <c r="K859" s="7"/>
    </row>
    <row r="860" spans="1:11" ht="12.75">
      <c r="A860" s="1"/>
      <c r="C860" s="1"/>
      <c r="D860" s="110"/>
      <c r="K860" s="7"/>
    </row>
    <row r="861" spans="1:11" ht="12.75">
      <c r="A861" s="1"/>
      <c r="C861" s="1"/>
      <c r="D861" s="110"/>
      <c r="K861" s="7"/>
    </row>
    <row r="862" spans="1:11" ht="12.75">
      <c r="A862" s="1"/>
      <c r="C862" s="1"/>
      <c r="D862" s="110"/>
      <c r="K862" s="7"/>
    </row>
    <row r="863" spans="1:11" ht="12.75">
      <c r="A863" s="1"/>
      <c r="C863" s="1"/>
      <c r="D863" s="110"/>
      <c r="K863" s="7"/>
    </row>
    <row r="864" spans="1:11" ht="12.75">
      <c r="A864" s="1"/>
      <c r="C864" s="1"/>
      <c r="D864" s="110"/>
      <c r="K864" s="7"/>
    </row>
    <row r="865" spans="1:11" ht="12.75">
      <c r="A865" s="1"/>
      <c r="C865" s="1"/>
      <c r="D865" s="110"/>
      <c r="K865" s="7"/>
    </row>
    <row r="866" spans="1:11" ht="12.75">
      <c r="A866" s="1"/>
      <c r="C866" s="1"/>
      <c r="D866" s="110"/>
      <c r="K866" s="7"/>
    </row>
    <row r="867" spans="1:11" ht="12.75">
      <c r="A867" s="1"/>
      <c r="C867" s="1"/>
      <c r="D867" s="110"/>
      <c r="K867" s="7"/>
    </row>
    <row r="868" spans="1:11" ht="12.75">
      <c r="A868" s="1"/>
      <c r="C868" s="1"/>
      <c r="D868" s="110"/>
      <c r="K868" s="7"/>
    </row>
    <row r="869" spans="1:11" ht="12.75">
      <c r="A869" s="1"/>
      <c r="C869" s="1"/>
      <c r="D869" s="110"/>
      <c r="K869" s="7"/>
    </row>
    <row r="870" spans="1:11" ht="12.75">
      <c r="A870" s="1"/>
      <c r="C870" s="1"/>
      <c r="D870" s="110"/>
      <c r="K870" s="7"/>
    </row>
    <row r="871" spans="1:11" ht="12.75">
      <c r="A871" s="1"/>
      <c r="C871" s="1"/>
      <c r="D871" s="110"/>
      <c r="K871" s="7"/>
    </row>
    <row r="872" spans="1:11" ht="12.75">
      <c r="A872" s="1"/>
      <c r="C872" s="1"/>
      <c r="D872" s="110"/>
      <c r="K872" s="7"/>
    </row>
    <row r="873" spans="1:11" ht="12.75">
      <c r="A873" s="1"/>
      <c r="C873" s="1"/>
      <c r="D873" s="110"/>
      <c r="K873" s="7"/>
    </row>
    <row r="874" spans="1:11" ht="12.75">
      <c r="A874" s="1"/>
      <c r="C874" s="1"/>
      <c r="D874" s="110"/>
      <c r="K874" s="7"/>
    </row>
    <row r="875" spans="1:11" ht="12.75">
      <c r="A875" s="1"/>
      <c r="C875" s="1"/>
      <c r="D875" s="110"/>
      <c r="K875" s="7"/>
    </row>
    <row r="876" spans="1:11" ht="12.75">
      <c r="A876" s="1"/>
      <c r="C876" s="1"/>
      <c r="D876" s="110"/>
      <c r="K876" s="7"/>
    </row>
    <row r="877" spans="1:11" ht="12.75">
      <c r="A877" s="1"/>
      <c r="C877" s="1"/>
      <c r="D877" s="110"/>
      <c r="K877" s="7"/>
    </row>
    <row r="878" spans="1:11" ht="12.75">
      <c r="A878" s="1"/>
      <c r="C878" s="1"/>
      <c r="D878" s="110"/>
      <c r="K878" s="7"/>
    </row>
    <row r="879" spans="1:11" ht="12.75">
      <c r="A879" s="1"/>
      <c r="C879" s="1"/>
      <c r="D879" s="110"/>
      <c r="K879" s="7"/>
    </row>
    <row r="880" spans="1:11" ht="12.75">
      <c r="A880" s="1"/>
      <c r="C880" s="1"/>
      <c r="D880" s="110"/>
      <c r="K880" s="7"/>
    </row>
    <row r="881" spans="1:11" ht="12.75">
      <c r="A881" s="1"/>
      <c r="C881" s="1"/>
      <c r="D881" s="110"/>
      <c r="K881" s="7"/>
    </row>
    <row r="882" spans="1:11" ht="12.75">
      <c r="A882" s="1"/>
      <c r="C882" s="1"/>
      <c r="D882" s="110"/>
      <c r="K882" s="7"/>
    </row>
    <row r="883" spans="1:11" ht="12.75">
      <c r="A883" s="1"/>
      <c r="C883" s="1"/>
      <c r="D883" s="110"/>
      <c r="K883" s="7"/>
    </row>
    <row r="884" spans="1:11" ht="12.75">
      <c r="A884" s="1"/>
      <c r="C884" s="1"/>
      <c r="D884" s="110"/>
      <c r="K884" s="7"/>
    </row>
    <row r="885" spans="1:11" ht="12.75">
      <c r="A885" s="1"/>
      <c r="C885" s="1"/>
      <c r="D885" s="110"/>
      <c r="K885" s="7"/>
    </row>
    <row r="886" spans="1:11" ht="12.75">
      <c r="A886" s="1"/>
      <c r="C886" s="1"/>
      <c r="D886" s="110"/>
      <c r="K886" s="7"/>
    </row>
    <row r="887" spans="1:11" ht="12.75">
      <c r="A887" s="1"/>
      <c r="C887" s="1"/>
      <c r="D887" s="110"/>
      <c r="K887" s="7"/>
    </row>
    <row r="888" spans="1:11" ht="12.75">
      <c r="A888" s="1"/>
      <c r="C888" s="1"/>
      <c r="D888" s="110"/>
      <c r="K888" s="7"/>
    </row>
    <row r="889" spans="1:11" ht="12.75">
      <c r="A889" s="1"/>
      <c r="C889" s="1"/>
      <c r="D889" s="110"/>
      <c r="K889" s="7"/>
    </row>
    <row r="890" spans="1:11" ht="12.75">
      <c r="A890" s="1"/>
      <c r="C890" s="1"/>
      <c r="D890" s="110"/>
      <c r="K890" s="7"/>
    </row>
    <row r="891" spans="1:11" ht="12.75">
      <c r="A891" s="1"/>
      <c r="C891" s="1"/>
      <c r="D891" s="110"/>
      <c r="K891" s="7"/>
    </row>
    <row r="892" spans="1:11" ht="12.75">
      <c r="A892" s="1"/>
      <c r="C892" s="1"/>
      <c r="D892" s="110"/>
      <c r="K892" s="7"/>
    </row>
    <row r="893" spans="1:11" ht="12.75">
      <c r="A893" s="1"/>
      <c r="C893" s="1"/>
      <c r="D893" s="110"/>
      <c r="K893" s="7"/>
    </row>
    <row r="894" spans="1:11" ht="12.75">
      <c r="A894" s="1"/>
      <c r="C894" s="1"/>
      <c r="D894" s="110"/>
      <c r="K894" s="7"/>
    </row>
    <row r="895" spans="1:11" ht="12.75">
      <c r="A895" s="1"/>
      <c r="C895" s="1"/>
      <c r="D895" s="110"/>
      <c r="K895" s="7"/>
    </row>
    <row r="896" spans="1:11" ht="12.75">
      <c r="A896" s="1"/>
      <c r="C896" s="1"/>
      <c r="D896" s="110"/>
      <c r="K896" s="7"/>
    </row>
    <row r="897" spans="1:11" ht="12.75">
      <c r="A897" s="1"/>
      <c r="C897" s="1"/>
      <c r="D897" s="110"/>
      <c r="K897" s="7"/>
    </row>
    <row r="898" spans="1:11" ht="12.75">
      <c r="A898" s="1"/>
      <c r="C898" s="1"/>
      <c r="D898" s="110"/>
      <c r="K898" s="7"/>
    </row>
    <row r="899" spans="1:11" ht="12.75">
      <c r="A899" s="1"/>
      <c r="C899" s="1"/>
      <c r="D899" s="110"/>
      <c r="K899" s="7"/>
    </row>
    <row r="900" spans="1:11" ht="12.75">
      <c r="A900" s="1"/>
      <c r="C900" s="1"/>
      <c r="D900" s="110"/>
      <c r="K900" s="7"/>
    </row>
    <row r="901" spans="1:11" ht="12.75">
      <c r="A901" s="1"/>
      <c r="C901" s="1"/>
      <c r="D901" s="110"/>
      <c r="K901" s="7"/>
    </row>
    <row r="902" spans="1:11" ht="12.75">
      <c r="A902" s="1"/>
      <c r="C902" s="1"/>
      <c r="D902" s="110"/>
      <c r="K902" s="7"/>
    </row>
    <row r="903" spans="1:11" ht="12.75">
      <c r="A903" s="1"/>
      <c r="C903" s="1"/>
      <c r="D903" s="110"/>
      <c r="K903" s="7"/>
    </row>
    <row r="904" spans="1:11" ht="12.75">
      <c r="A904" s="1"/>
      <c r="C904" s="1"/>
      <c r="D904" s="110"/>
      <c r="K904" s="7"/>
    </row>
    <row r="905" spans="1:11" ht="12.75">
      <c r="A905" s="1"/>
      <c r="C905" s="1"/>
      <c r="D905" s="110"/>
      <c r="K905" s="7"/>
    </row>
    <row r="906" spans="1:11" ht="12.75">
      <c r="A906" s="1"/>
      <c r="C906" s="1"/>
      <c r="D906" s="110"/>
      <c r="K906" s="7"/>
    </row>
    <row r="907" spans="1:11" ht="12.75">
      <c r="A907" s="1"/>
      <c r="C907" s="1"/>
      <c r="D907" s="110"/>
      <c r="K907" s="7"/>
    </row>
    <row r="908" spans="1:11" ht="12.75">
      <c r="A908" s="1"/>
      <c r="C908" s="1"/>
      <c r="D908" s="110"/>
      <c r="K908" s="7"/>
    </row>
    <row r="909" spans="1:11" ht="12.75">
      <c r="A909" s="1"/>
      <c r="C909" s="1"/>
      <c r="D909" s="110"/>
      <c r="K909" s="7"/>
    </row>
    <row r="910" spans="1:11" ht="12.75">
      <c r="A910" s="1"/>
      <c r="C910" s="1"/>
      <c r="D910" s="110"/>
      <c r="K910" s="7"/>
    </row>
    <row r="911" spans="1:11" ht="12.75">
      <c r="A911" s="1"/>
      <c r="C911" s="1"/>
      <c r="D911" s="110"/>
      <c r="K911" s="7"/>
    </row>
    <row r="912" spans="1:11" ht="12.75">
      <c r="A912" s="1"/>
      <c r="C912" s="1"/>
      <c r="D912" s="110"/>
      <c r="K912" s="7"/>
    </row>
    <row r="913" spans="1:11" ht="12.75">
      <c r="A913" s="1"/>
      <c r="C913" s="1"/>
      <c r="D913" s="110"/>
      <c r="K913" s="7"/>
    </row>
    <row r="914" spans="1:11" ht="12.75">
      <c r="A914" s="1"/>
      <c r="C914" s="1"/>
      <c r="D914" s="110"/>
      <c r="K914" s="7"/>
    </row>
    <row r="915" spans="1:11" ht="12.75">
      <c r="A915" s="1"/>
      <c r="C915" s="1"/>
      <c r="D915" s="110"/>
      <c r="K915" s="7"/>
    </row>
    <row r="916" spans="1:11" ht="12.75">
      <c r="A916" s="1"/>
      <c r="C916" s="1"/>
      <c r="D916" s="110"/>
      <c r="K916" s="7"/>
    </row>
    <row r="917" spans="1:11" ht="12.75">
      <c r="A917" s="1"/>
      <c r="C917" s="1"/>
      <c r="D917" s="110"/>
      <c r="K917" s="7"/>
    </row>
    <row r="918" spans="1:11" ht="12.75">
      <c r="A918" s="1"/>
      <c r="C918" s="1"/>
      <c r="D918" s="110"/>
      <c r="K918" s="7"/>
    </row>
    <row r="919" spans="1:11" ht="12.75">
      <c r="A919" s="1"/>
      <c r="C919" s="1"/>
      <c r="D919" s="110"/>
      <c r="K919" s="7"/>
    </row>
    <row r="920" spans="1:11" ht="12.75">
      <c r="A920" s="1"/>
      <c r="C920" s="1"/>
      <c r="D920" s="110"/>
      <c r="K920" s="7"/>
    </row>
    <row r="921" spans="1:11" ht="12.75">
      <c r="A921" s="1"/>
      <c r="C921" s="1"/>
      <c r="D921" s="110"/>
      <c r="K921" s="7"/>
    </row>
    <row r="922" spans="1:11" ht="12.75">
      <c r="A922" s="1"/>
      <c r="C922" s="1"/>
      <c r="D922" s="110"/>
      <c r="K922" s="7"/>
    </row>
    <row r="923" spans="1:11" ht="12.75">
      <c r="A923" s="1"/>
      <c r="C923" s="1"/>
      <c r="D923" s="110"/>
      <c r="K923" s="7"/>
    </row>
    <row r="924" spans="1:11" ht="12.75">
      <c r="A924" s="1"/>
      <c r="C924" s="1"/>
      <c r="D924" s="110"/>
      <c r="K924" s="7"/>
    </row>
    <row r="925" spans="1:11" ht="12.75">
      <c r="A925" s="1"/>
      <c r="C925" s="1"/>
      <c r="D925" s="110"/>
      <c r="K925" s="7"/>
    </row>
    <row r="926" spans="1:11" ht="12.75">
      <c r="A926" s="1"/>
      <c r="C926" s="1"/>
      <c r="D926" s="110"/>
      <c r="K926" s="7"/>
    </row>
    <row r="927" spans="1:11" ht="12.75">
      <c r="A927" s="1"/>
      <c r="C927" s="1"/>
      <c r="D927" s="110"/>
      <c r="K927" s="7"/>
    </row>
    <row r="928" spans="1:11" ht="12.75">
      <c r="A928" s="1"/>
      <c r="C928" s="1"/>
      <c r="D928" s="110"/>
      <c r="K928" s="7"/>
    </row>
    <row r="929" spans="1:11" ht="12.75">
      <c r="A929" s="1"/>
      <c r="C929" s="1"/>
      <c r="D929" s="110"/>
      <c r="K929" s="7"/>
    </row>
    <row r="930" spans="1:11" ht="12.75">
      <c r="A930" s="1"/>
      <c r="C930" s="1"/>
      <c r="D930" s="110"/>
      <c r="K930" s="7"/>
    </row>
    <row r="931" spans="1:11" ht="12.75">
      <c r="A931" s="1"/>
      <c r="C931" s="1"/>
      <c r="D931" s="110"/>
      <c r="K931" s="7"/>
    </row>
    <row r="932" spans="1:11" ht="12.75">
      <c r="A932" s="1"/>
      <c r="C932" s="1"/>
      <c r="D932" s="110"/>
      <c r="K932" s="7"/>
    </row>
    <row r="933" spans="1:11" ht="12.75">
      <c r="A933" s="1"/>
      <c r="C933" s="1"/>
      <c r="D933" s="110"/>
      <c r="K933" s="7"/>
    </row>
    <row r="934" spans="1:11" ht="12.75">
      <c r="A934" s="1"/>
      <c r="C934" s="1"/>
      <c r="D934" s="110"/>
      <c r="K934" s="7"/>
    </row>
    <row r="935" spans="1:11" ht="12.75">
      <c r="A935" s="1"/>
      <c r="C935" s="1"/>
      <c r="D935" s="110"/>
      <c r="K935" s="7"/>
    </row>
    <row r="936" spans="1:11" ht="12.75">
      <c r="A936" s="1"/>
      <c r="C936" s="1"/>
      <c r="D936" s="110"/>
      <c r="K936" s="7"/>
    </row>
    <row r="937" spans="1:11" ht="12.75">
      <c r="A937" s="1"/>
      <c r="C937" s="1"/>
      <c r="D937" s="110"/>
      <c r="K937" s="7"/>
    </row>
    <row r="938" spans="1:11" ht="12.75">
      <c r="A938" s="1"/>
      <c r="C938" s="1"/>
      <c r="D938" s="110"/>
      <c r="K938" s="7"/>
    </row>
    <row r="939" spans="1:11" ht="12.75">
      <c r="A939" s="1"/>
      <c r="C939" s="1"/>
      <c r="D939" s="110"/>
      <c r="K939" s="7"/>
    </row>
    <row r="940" spans="1:11" ht="12.75">
      <c r="A940" s="1"/>
      <c r="C940" s="1"/>
      <c r="D940" s="110"/>
      <c r="K940" s="7"/>
    </row>
    <row r="941" spans="1:11" ht="12.75">
      <c r="A941" s="1"/>
      <c r="C941" s="1"/>
      <c r="D941" s="110"/>
      <c r="K941" s="7"/>
    </row>
    <row r="942" spans="1:11" ht="12.75">
      <c r="A942" s="1"/>
      <c r="C942" s="1"/>
      <c r="D942" s="110"/>
      <c r="K942" s="7"/>
    </row>
    <row r="943" spans="1:11" ht="12.75">
      <c r="A943" s="1"/>
      <c r="C943" s="1"/>
      <c r="D943" s="110"/>
      <c r="K943" s="7"/>
    </row>
    <row r="944" spans="1:11" ht="12.75">
      <c r="A944" s="1"/>
      <c r="C944" s="1"/>
      <c r="D944" s="110"/>
      <c r="K944" s="7"/>
    </row>
    <row r="945" spans="1:11" ht="12.75">
      <c r="A945" s="1"/>
      <c r="C945" s="1"/>
      <c r="D945" s="110"/>
      <c r="K945" s="7"/>
    </row>
    <row r="946" spans="1:11" ht="12.75">
      <c r="A946" s="1"/>
      <c r="C946" s="1"/>
      <c r="D946" s="110"/>
      <c r="K946" s="7"/>
    </row>
    <row r="947" spans="1:11" ht="12.75">
      <c r="A947" s="1"/>
      <c r="C947" s="1"/>
      <c r="D947" s="110"/>
      <c r="K947" s="7"/>
    </row>
    <row r="948" spans="1:11" ht="12.75">
      <c r="A948" s="1"/>
      <c r="C948" s="1"/>
      <c r="D948" s="110"/>
      <c r="K948" s="7"/>
    </row>
    <row r="949" spans="1:11" ht="12.75">
      <c r="A949" s="1"/>
      <c r="C949" s="1"/>
      <c r="D949" s="110"/>
      <c r="K949" s="7"/>
    </row>
    <row r="950" spans="1:11" ht="12.75">
      <c r="A950" s="1"/>
      <c r="C950" s="1"/>
      <c r="D950" s="110"/>
      <c r="K950" s="7"/>
    </row>
    <row r="951" spans="1:11" ht="12.75">
      <c r="A951" s="1"/>
      <c r="C951" s="1"/>
      <c r="D951" s="110"/>
      <c r="K951" s="7"/>
    </row>
    <row r="952" spans="1:11" ht="12.75">
      <c r="A952" s="1"/>
      <c r="C952" s="1"/>
      <c r="D952" s="110"/>
      <c r="K952" s="7"/>
    </row>
    <row r="953" spans="1:11" ht="12.75">
      <c r="A953" s="1"/>
      <c r="C953" s="1"/>
      <c r="D953" s="110"/>
      <c r="K953" s="7"/>
    </row>
    <row r="954" spans="1:11" ht="12.75">
      <c r="A954" s="1"/>
      <c r="C954" s="1"/>
      <c r="D954" s="110"/>
      <c r="K954" s="7"/>
    </row>
    <row r="955" spans="1:11" ht="12.75">
      <c r="A955" s="1"/>
      <c r="C955" s="1"/>
      <c r="D955" s="110"/>
      <c r="K955" s="7"/>
    </row>
    <row r="956" spans="1:11" ht="12.75">
      <c r="A956" s="1"/>
      <c r="C956" s="1"/>
      <c r="D956" s="110"/>
      <c r="K956" s="7"/>
    </row>
    <row r="957" spans="1:11" ht="12.75">
      <c r="A957" s="1"/>
      <c r="C957" s="1"/>
      <c r="D957" s="110"/>
      <c r="K957" s="7"/>
    </row>
    <row r="958" spans="1:11" ht="12.75">
      <c r="A958" s="1"/>
      <c r="C958" s="1"/>
      <c r="D958" s="110"/>
      <c r="K958" s="7"/>
    </row>
    <row r="959" spans="1:11" ht="12.75">
      <c r="A959" s="1"/>
      <c r="C959" s="1"/>
      <c r="D959" s="110"/>
      <c r="K959" s="7"/>
    </row>
    <row r="960" spans="1:11" ht="12.75">
      <c r="A960" s="1"/>
      <c r="C960" s="1"/>
      <c r="D960" s="110"/>
      <c r="K960" s="7"/>
    </row>
    <row r="961" spans="1:11" ht="12.75">
      <c r="A961" s="1"/>
      <c r="C961" s="1"/>
      <c r="D961" s="110"/>
      <c r="K961" s="7"/>
    </row>
    <row r="962" spans="1:11" ht="12.75">
      <c r="A962" s="1"/>
      <c r="C962" s="1"/>
      <c r="D962" s="110"/>
      <c r="K962" s="7"/>
    </row>
    <row r="963" spans="1:11" ht="12.75">
      <c r="A963" s="1"/>
      <c r="C963" s="1"/>
      <c r="D963" s="110"/>
      <c r="K963" s="7"/>
    </row>
    <row r="964" spans="1:11" ht="12.75">
      <c r="A964" s="1"/>
      <c r="C964" s="1"/>
      <c r="D964" s="110"/>
      <c r="K964" s="7"/>
    </row>
    <row r="965" spans="1:11" ht="12.75">
      <c r="A965" s="1"/>
      <c r="C965" s="1"/>
      <c r="D965" s="110"/>
      <c r="K965" s="7"/>
    </row>
    <row r="966" spans="1:11" ht="12.75">
      <c r="A966" s="1"/>
      <c r="C966" s="1"/>
      <c r="D966" s="110"/>
      <c r="K966" s="7"/>
    </row>
    <row r="967" spans="1:11" ht="12.75">
      <c r="A967" s="1"/>
      <c r="C967" s="1"/>
      <c r="D967" s="110"/>
      <c r="K967" s="7"/>
    </row>
    <row r="968" spans="1:11" ht="12.75">
      <c r="A968" s="1"/>
      <c r="C968" s="1"/>
      <c r="D968" s="110"/>
      <c r="K968" s="7"/>
    </row>
    <row r="969" spans="1:11" ht="12.75">
      <c r="A969" s="1"/>
      <c r="C969" s="1"/>
      <c r="D969" s="110"/>
      <c r="K969" s="7"/>
    </row>
    <row r="970" spans="1:11" ht="12.75">
      <c r="A970" s="1"/>
      <c r="C970" s="1"/>
      <c r="D970" s="110"/>
      <c r="K970" s="7"/>
    </row>
    <row r="971" spans="1:11" ht="12.75">
      <c r="A971" s="1"/>
      <c r="C971" s="1"/>
      <c r="D971" s="110"/>
      <c r="K971" s="7"/>
    </row>
    <row r="972" spans="1:11" ht="12.75">
      <c r="A972" s="1"/>
      <c r="C972" s="1"/>
      <c r="D972" s="110"/>
      <c r="K972" s="7"/>
    </row>
    <row r="973" spans="1:11" ht="12.75">
      <c r="A973" s="1"/>
      <c r="C973" s="1"/>
      <c r="D973" s="110"/>
      <c r="K973" s="7"/>
    </row>
    <row r="974" spans="1:11" ht="12.75">
      <c r="A974" s="1"/>
      <c r="C974" s="1"/>
      <c r="D974" s="110"/>
      <c r="K974" s="7"/>
    </row>
    <row r="975" spans="1:11" ht="12.75">
      <c r="A975" s="1"/>
      <c r="C975" s="1"/>
      <c r="D975" s="110"/>
      <c r="K975" s="7"/>
    </row>
    <row r="976" spans="1:11" ht="12.75">
      <c r="A976" s="1"/>
      <c r="C976" s="1"/>
      <c r="D976" s="110"/>
      <c r="K976" s="7"/>
    </row>
    <row r="977" spans="1:11" ht="12.75">
      <c r="A977" s="1"/>
      <c r="C977" s="1"/>
      <c r="D977" s="110"/>
      <c r="K977" s="7"/>
    </row>
    <row r="978" spans="1:11" ht="12.75">
      <c r="A978" s="1"/>
      <c r="C978" s="1"/>
      <c r="D978" s="110"/>
      <c r="K978" s="7"/>
    </row>
    <row r="979" spans="1:11" ht="12.75">
      <c r="A979" s="1"/>
      <c r="C979" s="1"/>
      <c r="D979" s="110"/>
      <c r="K979" s="7"/>
    </row>
    <row r="980" spans="1:11" ht="12.75">
      <c r="A980" s="1"/>
      <c r="C980" s="1"/>
      <c r="D980" s="110"/>
      <c r="K980" s="7"/>
    </row>
    <row r="981" spans="1:11" ht="12.75">
      <c r="A981" s="1"/>
      <c r="C981" s="1"/>
      <c r="D981" s="110"/>
      <c r="K981" s="7"/>
    </row>
    <row r="982" spans="1:11" ht="12.75">
      <c r="A982" s="1"/>
      <c r="C982" s="1"/>
      <c r="D982" s="110"/>
      <c r="K982" s="7"/>
    </row>
    <row r="983" spans="1:11" ht="12.75">
      <c r="A983" s="1"/>
      <c r="C983" s="1"/>
      <c r="D983" s="110"/>
      <c r="K983" s="7"/>
    </row>
    <row r="984" spans="1:11" ht="12.75">
      <c r="A984" s="1"/>
      <c r="C984" s="1"/>
      <c r="D984" s="110"/>
      <c r="K984" s="7"/>
    </row>
    <row r="985" spans="1:11" ht="12.75">
      <c r="A985" s="1"/>
      <c r="C985" s="1"/>
      <c r="D985" s="110"/>
      <c r="K985" s="7"/>
    </row>
    <row r="986" spans="1:11" ht="12.75">
      <c r="A986" s="1"/>
      <c r="C986" s="1"/>
      <c r="D986" s="110"/>
      <c r="K986" s="7"/>
    </row>
    <row r="987" spans="1:11" ht="12.75">
      <c r="A987" s="1"/>
      <c r="C987" s="1"/>
      <c r="D987" s="110"/>
      <c r="K987" s="7"/>
    </row>
    <row r="988" spans="1:11" ht="12.75">
      <c r="A988" s="1"/>
      <c r="C988" s="1"/>
      <c r="D988" s="110"/>
      <c r="K988" s="7"/>
    </row>
    <row r="989" spans="1:11" ht="12.75">
      <c r="A989" s="1"/>
      <c r="C989" s="1"/>
      <c r="D989" s="110"/>
      <c r="K989" s="7"/>
    </row>
    <row r="990" spans="1:11" ht="12.75">
      <c r="A990" s="1"/>
      <c r="C990" s="1"/>
      <c r="D990" s="110"/>
      <c r="K990" s="7"/>
    </row>
    <row r="991" spans="1:11" ht="12.75">
      <c r="A991" s="1"/>
      <c r="C991" s="1"/>
      <c r="D991" s="110"/>
      <c r="K991" s="7"/>
    </row>
    <row r="992" spans="1:11" ht="12.75">
      <c r="A992" s="1"/>
      <c r="C992" s="1"/>
      <c r="D992" s="110"/>
      <c r="K992" s="7"/>
    </row>
    <row r="993" spans="1:11" ht="12.75">
      <c r="A993" s="1"/>
      <c r="C993" s="1"/>
      <c r="D993" s="110"/>
      <c r="K993" s="7"/>
    </row>
    <row r="994" spans="1:11" ht="12.75">
      <c r="A994" s="1"/>
      <c r="C994" s="1"/>
      <c r="D994" s="110"/>
      <c r="K994" s="7"/>
    </row>
    <row r="995" spans="1:11" ht="12.75">
      <c r="A995" s="1"/>
      <c r="C995" s="1"/>
      <c r="D995" s="110"/>
      <c r="K995" s="7"/>
    </row>
    <row r="996" spans="1:11" ht="12.75">
      <c r="A996" s="1"/>
      <c r="C996" s="1"/>
      <c r="D996" s="110"/>
      <c r="K996" s="7"/>
    </row>
    <row r="997" spans="1:11" ht="12.75">
      <c r="A997" s="1"/>
      <c r="C997" s="1"/>
      <c r="D997" s="110"/>
      <c r="K997" s="7"/>
    </row>
    <row r="998" spans="1:11" ht="12.75">
      <c r="A998" s="1"/>
      <c r="C998" s="1"/>
      <c r="D998" s="110"/>
      <c r="K998" s="7"/>
    </row>
    <row r="999" spans="1:11" ht="12.75">
      <c r="A999" s="1"/>
      <c r="C999" s="1"/>
      <c r="D999" s="110"/>
      <c r="K999" s="7"/>
    </row>
    <row r="1000" spans="1:11" ht="12.75">
      <c r="A1000" s="1"/>
      <c r="C1000" s="1"/>
      <c r="D1000" s="110"/>
      <c r="K1000" s="7"/>
    </row>
    <row r="1001" spans="1:11" ht="12.75">
      <c r="A1001" s="1"/>
      <c r="C1001" s="1"/>
      <c r="D1001" s="110"/>
      <c r="K1001" s="7"/>
    </row>
    <row r="1002" spans="1:11" ht="12.75">
      <c r="A1002" s="1"/>
      <c r="C1002" s="1"/>
      <c r="D1002" s="110"/>
      <c r="K1002" s="7"/>
    </row>
    <row r="1003" spans="1:11" ht="12.75">
      <c r="A1003" s="1"/>
      <c r="C1003" s="1"/>
      <c r="D1003" s="110"/>
      <c r="K1003" s="7"/>
    </row>
    <row r="1004" spans="1:11" ht="12.75">
      <c r="A1004" s="1"/>
      <c r="C1004" s="1"/>
      <c r="D1004" s="110"/>
      <c r="K1004" s="7"/>
    </row>
    <row r="1005" spans="1:11" ht="12.75">
      <c r="A1005" s="1"/>
      <c r="C1005" s="1"/>
      <c r="D1005" s="110"/>
      <c r="K1005" s="7"/>
    </row>
    <row r="1006" spans="1:11" ht="12.75">
      <c r="A1006" s="1"/>
      <c r="C1006" s="1"/>
      <c r="D1006" s="110"/>
      <c r="K1006" s="7"/>
    </row>
    <row r="1007" spans="1:11" ht="12.75">
      <c r="A1007" s="1"/>
      <c r="C1007" s="1"/>
      <c r="D1007" s="110"/>
      <c r="K1007" s="7"/>
    </row>
    <row r="1008" spans="1:11" ht="12.75">
      <c r="A1008" s="1"/>
      <c r="C1008" s="1"/>
      <c r="D1008" s="110"/>
      <c r="K1008" s="7"/>
    </row>
    <row r="1009" spans="1:11" ht="12.75">
      <c r="A1009" s="1"/>
      <c r="C1009" s="1"/>
      <c r="D1009" s="110"/>
      <c r="K1009" s="7"/>
    </row>
    <row r="1010" spans="1:11" ht="12.75">
      <c r="A1010" s="1"/>
      <c r="C1010" s="1"/>
      <c r="D1010" s="110"/>
      <c r="K1010" s="7"/>
    </row>
    <row r="1011" spans="1:11" ht="12.75">
      <c r="A1011" s="1"/>
      <c r="C1011" s="1"/>
      <c r="D1011" s="110"/>
      <c r="K1011" s="7"/>
    </row>
    <row r="1012" spans="1:11" ht="12.75">
      <c r="A1012" s="1"/>
      <c r="C1012" s="1"/>
      <c r="D1012" s="110"/>
      <c r="K1012" s="7"/>
    </row>
    <row r="1013" spans="1:11" ht="12.75">
      <c r="A1013" s="1"/>
      <c r="C1013" s="1"/>
      <c r="D1013" s="110"/>
      <c r="K1013" s="7"/>
    </row>
    <row r="1014" spans="1:11" ht="12.75">
      <c r="A1014" s="1"/>
      <c r="C1014" s="1"/>
      <c r="D1014" s="110"/>
      <c r="K1014" s="7"/>
    </row>
    <row r="1015" spans="1:11" ht="12.75">
      <c r="A1015" s="1"/>
      <c r="C1015" s="1"/>
      <c r="D1015" s="110"/>
      <c r="K1015" s="7"/>
    </row>
    <row r="1016" spans="1:11" ht="12.75">
      <c r="A1016" s="1"/>
      <c r="C1016" s="1"/>
      <c r="D1016" s="110"/>
      <c r="K1016" s="7"/>
    </row>
    <row r="1017" spans="1:11" ht="12.75">
      <c r="A1017" s="1"/>
      <c r="C1017" s="1"/>
      <c r="D1017" s="110"/>
      <c r="K1017" s="7"/>
    </row>
    <row r="1018" spans="1:11" ht="12.75">
      <c r="A1018" s="1"/>
      <c r="C1018" s="1"/>
      <c r="D1018" s="110"/>
      <c r="K1018" s="7"/>
    </row>
    <row r="1019" spans="1:11" ht="12.75">
      <c r="A1019" s="1"/>
      <c r="C1019" s="1"/>
      <c r="D1019" s="110"/>
      <c r="K1019" s="7"/>
    </row>
    <row r="1020" spans="1:11" ht="12.75">
      <c r="A1020" s="1"/>
      <c r="C1020" s="1"/>
      <c r="D1020" s="110"/>
      <c r="K1020" s="7"/>
    </row>
    <row r="1021" spans="1:11" ht="12.75">
      <c r="A1021" s="1"/>
      <c r="C1021" s="1"/>
      <c r="D1021" s="110"/>
      <c r="K1021" s="7"/>
    </row>
    <row r="1022" spans="1:11" ht="12.75">
      <c r="A1022" s="1"/>
      <c r="C1022" s="1"/>
      <c r="D1022" s="110"/>
      <c r="K1022" s="7"/>
    </row>
    <row r="1023" spans="1:11" ht="12.75">
      <c r="A1023" s="1"/>
      <c r="C1023" s="1"/>
      <c r="D1023" s="110"/>
      <c r="K1023" s="7"/>
    </row>
    <row r="1024" spans="1:11" ht="12.75">
      <c r="A1024" s="1"/>
      <c r="C1024" s="1"/>
      <c r="D1024" s="110"/>
      <c r="K1024" s="7"/>
    </row>
    <row r="1025" spans="1:11" ht="12.75">
      <c r="A1025" s="1"/>
      <c r="C1025" s="1"/>
      <c r="D1025" s="110"/>
      <c r="K1025" s="7"/>
    </row>
    <row r="1026" spans="1:11" ht="12.75">
      <c r="A1026" s="1"/>
      <c r="C1026" s="1"/>
      <c r="D1026" s="110"/>
      <c r="K1026" s="7"/>
    </row>
    <row r="1027" spans="1:11" ht="12.75">
      <c r="A1027" s="1"/>
      <c r="C1027" s="1"/>
      <c r="D1027" s="110"/>
      <c r="K1027" s="7"/>
    </row>
    <row r="1028" spans="1:11" ht="12.75">
      <c r="A1028" s="1"/>
      <c r="C1028" s="1"/>
      <c r="D1028" s="110"/>
      <c r="K1028" s="7"/>
    </row>
    <row r="1029" spans="1:11" ht="12.75">
      <c r="A1029" s="1"/>
      <c r="C1029" s="1"/>
      <c r="D1029" s="110"/>
      <c r="K1029" s="7"/>
    </row>
    <row r="1030" spans="1:11" ht="12.75">
      <c r="A1030" s="1"/>
      <c r="C1030" s="1"/>
      <c r="D1030" s="110"/>
      <c r="K1030" s="7"/>
    </row>
    <row r="1031" spans="1:11" ht="12.75">
      <c r="A1031" s="1"/>
      <c r="C1031" s="1"/>
      <c r="D1031" s="110"/>
      <c r="K1031" s="7"/>
    </row>
    <row r="1032" spans="1:11" ht="12.75">
      <c r="A1032" s="1"/>
      <c r="C1032" s="1"/>
      <c r="D1032" s="110"/>
      <c r="K1032" s="7"/>
    </row>
    <row r="1033" spans="1:11" ht="12.75">
      <c r="A1033" s="1"/>
      <c r="C1033" s="1"/>
      <c r="D1033" s="110"/>
      <c r="K1033" s="7"/>
    </row>
    <row r="1034" spans="1:11" ht="12.75">
      <c r="A1034" s="1"/>
      <c r="C1034" s="1"/>
      <c r="D1034" s="110"/>
      <c r="K1034" s="7"/>
    </row>
    <row r="1035" spans="1:11" ht="12.75">
      <c r="A1035" s="1"/>
      <c r="C1035" s="1"/>
      <c r="D1035" s="110"/>
      <c r="K1035" s="7"/>
    </row>
    <row r="1036" spans="1:11" ht="12.75">
      <c r="A1036" s="1"/>
      <c r="C1036" s="1"/>
      <c r="D1036" s="110"/>
      <c r="K1036" s="7"/>
    </row>
    <row r="1037" spans="1:11" ht="12.75">
      <c r="A1037" s="1"/>
      <c r="C1037" s="1"/>
      <c r="D1037" s="110"/>
      <c r="K1037" s="7"/>
    </row>
    <row r="1038" spans="1:11" ht="12.75">
      <c r="A1038" s="1"/>
      <c r="C1038" s="1"/>
      <c r="D1038" s="110"/>
      <c r="K1038" s="7"/>
    </row>
    <row r="1039" spans="1:11" ht="12.75">
      <c r="A1039" s="1"/>
      <c r="C1039" s="1"/>
      <c r="D1039" s="110"/>
      <c r="K1039" s="7"/>
    </row>
    <row r="1040" spans="1:11" ht="12.75">
      <c r="A1040" s="1"/>
      <c r="C1040" s="1"/>
      <c r="D1040" s="110"/>
      <c r="K1040" s="7"/>
    </row>
    <row r="1041" spans="1:11" ht="12.75">
      <c r="A1041" s="1"/>
      <c r="C1041" s="1"/>
      <c r="D1041" s="110"/>
      <c r="K1041" s="7"/>
    </row>
    <row r="1042" spans="1:11" ht="12.75">
      <c r="A1042" s="1"/>
      <c r="C1042" s="1"/>
      <c r="D1042" s="110"/>
      <c r="K1042" s="7"/>
    </row>
    <row r="1043" spans="1:11" ht="12.75">
      <c r="A1043" s="1"/>
      <c r="C1043" s="1"/>
      <c r="D1043" s="110"/>
      <c r="K1043" s="7"/>
    </row>
    <row r="1044" spans="1:11" ht="12.75">
      <c r="A1044" s="1"/>
      <c r="C1044" s="1"/>
      <c r="D1044" s="110"/>
      <c r="K1044" s="7"/>
    </row>
    <row r="1045" spans="1:11" ht="12.75">
      <c r="A1045" s="1"/>
      <c r="C1045" s="1"/>
      <c r="D1045" s="110"/>
      <c r="K1045" s="7"/>
    </row>
    <row r="1046" spans="1:11" ht="12.75">
      <c r="A1046" s="1"/>
      <c r="C1046" s="1"/>
      <c r="D1046" s="110"/>
      <c r="K1046" s="7"/>
    </row>
    <row r="1047" spans="1:11" ht="12.75">
      <c r="A1047" s="1"/>
      <c r="C1047" s="1"/>
      <c r="D1047" s="110"/>
      <c r="K1047" s="7"/>
    </row>
    <row r="1048" spans="1:11" ht="12.75">
      <c r="A1048" s="1"/>
      <c r="C1048" s="1"/>
      <c r="D1048" s="110"/>
      <c r="K1048" s="7"/>
    </row>
    <row r="1049" spans="1:11" ht="12.75">
      <c r="A1049" s="1"/>
      <c r="C1049" s="1"/>
      <c r="D1049" s="110"/>
      <c r="K1049" s="7"/>
    </row>
    <row r="1050" spans="1:11" ht="12.75">
      <c r="A1050" s="1"/>
      <c r="C1050" s="1"/>
      <c r="D1050" s="110"/>
      <c r="K1050" s="7"/>
    </row>
    <row r="1051" spans="1:11" ht="12.75">
      <c r="A1051" s="1"/>
      <c r="C1051" s="1"/>
      <c r="D1051" s="110"/>
      <c r="K1051" s="7"/>
    </row>
    <row r="1052" spans="1:11" ht="12.75">
      <c r="A1052" s="1"/>
      <c r="C1052" s="1"/>
      <c r="D1052" s="110"/>
      <c r="K1052" s="7"/>
    </row>
    <row r="1053" spans="1:11" ht="12.75">
      <c r="A1053" s="1"/>
      <c r="C1053" s="1"/>
      <c r="D1053" s="110"/>
      <c r="K1053" s="7"/>
    </row>
    <row r="1054" spans="1:11" ht="12.75">
      <c r="A1054" s="1"/>
      <c r="C1054" s="1"/>
      <c r="D1054" s="110"/>
      <c r="K1054" s="7"/>
    </row>
    <row r="1055" spans="1:11" ht="12.75">
      <c r="A1055" s="1"/>
      <c r="C1055" s="1"/>
      <c r="D1055" s="110"/>
      <c r="K1055" s="7"/>
    </row>
    <row r="1056" spans="1:11" ht="12.75">
      <c r="A1056" s="1"/>
      <c r="C1056" s="1"/>
      <c r="D1056" s="110"/>
      <c r="K1056" s="7"/>
    </row>
    <row r="1057" spans="1:11" ht="12.75">
      <c r="A1057" s="1"/>
      <c r="C1057" s="1"/>
      <c r="D1057" s="110"/>
      <c r="K1057" s="7"/>
    </row>
    <row r="1058" spans="1:11" ht="12.75">
      <c r="A1058" s="1"/>
      <c r="C1058" s="1"/>
      <c r="D1058" s="110"/>
      <c r="K1058" s="7"/>
    </row>
    <row r="1059" spans="1:11" ht="12.75">
      <c r="A1059" s="1"/>
      <c r="C1059" s="1"/>
      <c r="D1059" s="110"/>
      <c r="K1059" s="7"/>
    </row>
    <row r="1060" spans="1:11" ht="12.75">
      <c r="A1060" s="1"/>
      <c r="C1060" s="1"/>
      <c r="D1060" s="110"/>
      <c r="K1060" s="7"/>
    </row>
    <row r="1061" spans="1:11" ht="12.75">
      <c r="A1061" s="1"/>
      <c r="C1061" s="1"/>
      <c r="D1061" s="110"/>
      <c r="K1061" s="7"/>
    </row>
    <row r="1062" spans="1:11" ht="12.75">
      <c r="A1062" s="1"/>
      <c r="C1062" s="1"/>
      <c r="D1062" s="110"/>
      <c r="K1062" s="7"/>
    </row>
    <row r="1063" spans="1:11" ht="12.75">
      <c r="A1063" s="1"/>
      <c r="C1063" s="1"/>
      <c r="D1063" s="110"/>
      <c r="K1063" s="7"/>
    </row>
    <row r="1064" spans="1:11" ht="12.75">
      <c r="A1064" s="1"/>
      <c r="C1064" s="1"/>
      <c r="D1064" s="110"/>
      <c r="K1064" s="7"/>
    </row>
    <row r="1065" spans="1:11" ht="12.75">
      <c r="A1065" s="1"/>
      <c r="C1065" s="1"/>
      <c r="D1065" s="110"/>
      <c r="K1065" s="7"/>
    </row>
    <row r="1066" spans="1:11" ht="12.75">
      <c r="A1066" s="1"/>
      <c r="C1066" s="1"/>
      <c r="D1066" s="110"/>
      <c r="K1066" s="7"/>
    </row>
    <row r="1067" spans="1:11" ht="12.75">
      <c r="A1067" s="1"/>
      <c r="C1067" s="1"/>
      <c r="D1067" s="110"/>
      <c r="K1067" s="7"/>
    </row>
    <row r="1068" spans="1:11" ht="12.75">
      <c r="A1068" s="1"/>
      <c r="C1068" s="1"/>
      <c r="D1068" s="110"/>
      <c r="K1068" s="7"/>
    </row>
    <row r="1069" spans="1:11" ht="12.75">
      <c r="A1069" s="1"/>
      <c r="C1069" s="1"/>
      <c r="D1069" s="110"/>
      <c r="K1069" s="7"/>
    </row>
    <row r="1070" spans="1:11" ht="12.75">
      <c r="A1070" s="1"/>
      <c r="C1070" s="1"/>
      <c r="D1070" s="110"/>
      <c r="K1070" s="7"/>
    </row>
    <row r="1071" spans="1:11" ht="12.75">
      <c r="A1071" s="1"/>
      <c r="C1071" s="1"/>
      <c r="D1071" s="110"/>
      <c r="K1071" s="7"/>
    </row>
    <row r="1072" spans="1:11" ht="12.75">
      <c r="A1072" s="1"/>
      <c r="C1072" s="1"/>
      <c r="D1072" s="110"/>
      <c r="K1072" s="7"/>
    </row>
    <row r="1073" spans="1:11" ht="12.75">
      <c r="A1073" s="1"/>
      <c r="C1073" s="1"/>
      <c r="D1073" s="110"/>
      <c r="K1073" s="7"/>
    </row>
    <row r="1074" spans="1:11" ht="12.75">
      <c r="A1074" s="1"/>
      <c r="C1074" s="1"/>
      <c r="D1074" s="110"/>
      <c r="K1074" s="7"/>
    </row>
    <row r="1075" spans="1:11" ht="12.75">
      <c r="A1075" s="1"/>
      <c r="C1075" s="1"/>
      <c r="D1075" s="110"/>
      <c r="K1075" s="7"/>
    </row>
    <row r="1076" spans="1:11" ht="12.75">
      <c r="A1076" s="1"/>
      <c r="C1076" s="1"/>
      <c r="D1076" s="110"/>
      <c r="K1076" s="7"/>
    </row>
    <row r="1077" spans="1:11" ht="12.75">
      <c r="A1077" s="1"/>
      <c r="C1077" s="1"/>
      <c r="D1077" s="110"/>
      <c r="K1077" s="7"/>
    </row>
    <row r="1078" spans="1:11" ht="12.75">
      <c r="A1078" s="1"/>
      <c r="C1078" s="1"/>
      <c r="D1078" s="110"/>
      <c r="K1078" s="7"/>
    </row>
    <row r="1079" spans="1:11" ht="12.75">
      <c r="A1079" s="1"/>
      <c r="C1079" s="1"/>
      <c r="D1079" s="110"/>
      <c r="K1079" s="7"/>
    </row>
    <row r="1080" spans="1:11" ht="12.75">
      <c r="A1080" s="1"/>
      <c r="C1080" s="1"/>
      <c r="D1080" s="110"/>
      <c r="K1080" s="7"/>
    </row>
    <row r="1081" spans="1:11" ht="12.75">
      <c r="A1081" s="1"/>
      <c r="C1081" s="1"/>
      <c r="D1081" s="110"/>
      <c r="K1081" s="7"/>
    </row>
    <row r="1082" spans="1:11" ht="12.75">
      <c r="A1082" s="1"/>
      <c r="C1082" s="1"/>
      <c r="D1082" s="110"/>
      <c r="K1082" s="7"/>
    </row>
    <row r="1083" spans="1:11" ht="12.75">
      <c r="A1083" s="1"/>
      <c r="C1083" s="1"/>
      <c r="D1083" s="110"/>
      <c r="K1083" s="7"/>
    </row>
    <row r="1084" spans="1:11" ht="12.75">
      <c r="A1084" s="1"/>
      <c r="C1084" s="1"/>
      <c r="D1084" s="110"/>
      <c r="K1084" s="7"/>
    </row>
    <row r="1085" spans="1:11" ht="12.75">
      <c r="A1085" s="1"/>
      <c r="C1085" s="1"/>
      <c r="D1085" s="110"/>
      <c r="K1085" s="7"/>
    </row>
    <row r="1086" spans="1:11" ht="12.75">
      <c r="A1086" s="1"/>
      <c r="C1086" s="1"/>
      <c r="D1086" s="110"/>
      <c r="K1086" s="7"/>
    </row>
    <row r="1087" spans="1:11" ht="12.75">
      <c r="A1087" s="1"/>
      <c r="C1087" s="1"/>
      <c r="D1087" s="110"/>
      <c r="K1087" s="7"/>
    </row>
    <row r="1088" spans="1:11" ht="12.75">
      <c r="A1088" s="1"/>
      <c r="C1088" s="1"/>
      <c r="D1088" s="110"/>
      <c r="K1088" s="7"/>
    </row>
    <row r="1089" spans="1:11" ht="12.75">
      <c r="A1089" s="1"/>
      <c r="C1089" s="1"/>
      <c r="D1089" s="110"/>
      <c r="K1089" s="7"/>
    </row>
    <row r="1090" spans="1:11" ht="12.75">
      <c r="A1090" s="1"/>
      <c r="C1090" s="1"/>
      <c r="D1090" s="110"/>
      <c r="K1090" s="7"/>
    </row>
    <row r="1091" spans="1:11" ht="12.75">
      <c r="A1091" s="1"/>
      <c r="C1091" s="1"/>
      <c r="D1091" s="110"/>
      <c r="K1091" s="7"/>
    </row>
    <row r="1092" spans="1:11" ht="12.75">
      <c r="A1092" s="1"/>
      <c r="C1092" s="1"/>
      <c r="D1092" s="110"/>
      <c r="K1092" s="7"/>
    </row>
    <row r="1093" spans="1:11" ht="12.75">
      <c r="A1093" s="1"/>
      <c r="C1093" s="1"/>
      <c r="D1093" s="110"/>
      <c r="K1093" s="7"/>
    </row>
    <row r="1094" spans="1:11" ht="12.75">
      <c r="A1094" s="1"/>
      <c r="C1094" s="1"/>
      <c r="D1094" s="110"/>
      <c r="K1094" s="7"/>
    </row>
    <row r="1095" spans="1:11" ht="12.75">
      <c r="A1095" s="1"/>
      <c r="C1095" s="1"/>
      <c r="D1095" s="110"/>
      <c r="K1095" s="7"/>
    </row>
    <row r="1096" spans="1:11" ht="12.75">
      <c r="A1096" s="1"/>
      <c r="C1096" s="1"/>
      <c r="D1096" s="110"/>
      <c r="K1096" s="7"/>
    </row>
    <row r="1097" spans="1:11" ht="12.75">
      <c r="A1097" s="1"/>
      <c r="C1097" s="1"/>
      <c r="D1097" s="110"/>
      <c r="K1097" s="7"/>
    </row>
    <row r="1098" spans="1:11" ht="12.75">
      <c r="A1098" s="1"/>
      <c r="C1098" s="1"/>
      <c r="D1098" s="110"/>
      <c r="K1098" s="7"/>
    </row>
    <row r="1099" spans="1:11" ht="12.75">
      <c r="A1099" s="1"/>
      <c r="C1099" s="1"/>
      <c r="D1099" s="110"/>
      <c r="K1099" s="7"/>
    </row>
    <row r="1100" spans="1:11" ht="12.75">
      <c r="A1100" s="1"/>
      <c r="C1100" s="1"/>
      <c r="D1100" s="110"/>
      <c r="K1100" s="7"/>
    </row>
    <row r="1101" spans="1:11" ht="12.75">
      <c r="A1101" s="1"/>
      <c r="C1101" s="1"/>
      <c r="D1101" s="110"/>
      <c r="K1101" s="7"/>
    </row>
    <row r="1102" spans="1:11" ht="12.75">
      <c r="A1102" s="1"/>
      <c r="C1102" s="1"/>
      <c r="D1102" s="110"/>
      <c r="K1102" s="7"/>
    </row>
    <row r="1103" spans="1:11" ht="12.75">
      <c r="A1103" s="1"/>
      <c r="C1103" s="1"/>
      <c r="D1103" s="110"/>
      <c r="K1103" s="7"/>
    </row>
    <row r="1104" spans="1:11" ht="12.75">
      <c r="A1104" s="1"/>
      <c r="C1104" s="1"/>
      <c r="D1104" s="110"/>
      <c r="K1104" s="7"/>
    </row>
    <row r="1105" spans="1:11" ht="12.75">
      <c r="A1105" s="1"/>
      <c r="C1105" s="1"/>
      <c r="D1105" s="110"/>
      <c r="K1105" s="7"/>
    </row>
    <row r="1106" spans="1:11" ht="12.75">
      <c r="A1106" s="1"/>
      <c r="C1106" s="1"/>
      <c r="D1106" s="110"/>
      <c r="K1106" s="7"/>
    </row>
    <row r="1107" spans="1:11" ht="12.75">
      <c r="A1107" s="1"/>
      <c r="C1107" s="1"/>
      <c r="D1107" s="110"/>
      <c r="K1107" s="7"/>
    </row>
    <row r="1108" spans="1:11" ht="12.75">
      <c r="A1108" s="1"/>
      <c r="C1108" s="1"/>
      <c r="D1108" s="110"/>
      <c r="K1108" s="7"/>
    </row>
    <row r="1109" spans="1:11" ht="12.75">
      <c r="A1109" s="1"/>
      <c r="C1109" s="1"/>
      <c r="D1109" s="110"/>
      <c r="K1109" s="7"/>
    </row>
    <row r="1110" spans="1:11" ht="12.75">
      <c r="A1110" s="1"/>
      <c r="C1110" s="1"/>
      <c r="D1110" s="110"/>
      <c r="K1110" s="7"/>
    </row>
    <row r="1111" spans="1:11" ht="12.75">
      <c r="A1111" s="1"/>
      <c r="C1111" s="1"/>
      <c r="D1111" s="110"/>
      <c r="K1111" s="7"/>
    </row>
    <row r="1112" spans="1:11" ht="12.75">
      <c r="A1112" s="1"/>
      <c r="C1112" s="1"/>
      <c r="D1112" s="110"/>
      <c r="K1112" s="7"/>
    </row>
    <row r="1113" spans="1:11" ht="12.75">
      <c r="A1113" s="1"/>
      <c r="C1113" s="1"/>
      <c r="D1113" s="110"/>
      <c r="K1113" s="7"/>
    </row>
    <row r="1114" spans="1:11" ht="12.75">
      <c r="A1114" s="1"/>
      <c r="C1114" s="1"/>
      <c r="D1114" s="110"/>
      <c r="K1114" s="7"/>
    </row>
    <row r="1115" spans="1:11" ht="12.75">
      <c r="A1115" s="1"/>
      <c r="C1115" s="1"/>
      <c r="D1115" s="110"/>
      <c r="K1115" s="7"/>
    </row>
    <row r="1116" spans="1:11" ht="12.75">
      <c r="A1116" s="1"/>
      <c r="C1116" s="1"/>
      <c r="D1116" s="110"/>
      <c r="K1116" s="7"/>
    </row>
    <row r="1117" spans="1:11" ht="12.75">
      <c r="A1117" s="1"/>
      <c r="C1117" s="1"/>
      <c r="D1117" s="110"/>
      <c r="K1117" s="7"/>
    </row>
    <row r="1118" spans="1:11" ht="12.75">
      <c r="A1118" s="1"/>
      <c r="C1118" s="1"/>
      <c r="D1118" s="110"/>
      <c r="K1118" s="7"/>
    </row>
    <row r="1119" spans="1:11" ht="12.75">
      <c r="A1119" s="1"/>
      <c r="C1119" s="1"/>
      <c r="D1119" s="110"/>
      <c r="K1119" s="7"/>
    </row>
    <row r="1120" spans="1:11" ht="12.75">
      <c r="A1120" s="1"/>
      <c r="C1120" s="1"/>
      <c r="D1120" s="110"/>
      <c r="K1120" s="7"/>
    </row>
    <row r="1121" spans="1:11" ht="12.75">
      <c r="A1121" s="1"/>
      <c r="C1121" s="1"/>
      <c r="D1121" s="110"/>
      <c r="K1121" s="7"/>
    </row>
    <row r="1122" spans="1:11" ht="12.75">
      <c r="A1122" s="1"/>
      <c r="C1122" s="1"/>
      <c r="D1122" s="110"/>
      <c r="K1122" s="7"/>
    </row>
    <row r="1123" spans="1:11" ht="12.75">
      <c r="A1123" s="1"/>
      <c r="C1123" s="1"/>
      <c r="D1123" s="110"/>
      <c r="K1123" s="7"/>
    </row>
    <row r="1124" spans="1:11" ht="12.75">
      <c r="A1124" s="1"/>
      <c r="C1124" s="1"/>
      <c r="D1124" s="110"/>
      <c r="K1124" s="7"/>
    </row>
    <row r="1125" spans="1:11" ht="12.75">
      <c r="A1125" s="1"/>
      <c r="C1125" s="1"/>
      <c r="D1125" s="110"/>
      <c r="K1125" s="7"/>
    </row>
    <row r="1126" spans="1:11" ht="12.75">
      <c r="A1126" s="1"/>
      <c r="C1126" s="1"/>
      <c r="D1126" s="110"/>
      <c r="K1126" s="7"/>
    </row>
    <row r="1127" spans="1:11" ht="12.75">
      <c r="A1127" s="1"/>
      <c r="C1127" s="1"/>
      <c r="D1127" s="110"/>
      <c r="K1127" s="7"/>
    </row>
    <row r="1128" spans="1:11" ht="12.75">
      <c r="A1128" s="1"/>
      <c r="C1128" s="1"/>
      <c r="D1128" s="110"/>
      <c r="K1128" s="7"/>
    </row>
    <row r="1129" spans="1:11" ht="12.75">
      <c r="A1129" s="1"/>
      <c r="C1129" s="1"/>
      <c r="D1129" s="110"/>
      <c r="K1129" s="7"/>
    </row>
    <row r="1130" spans="1:11" ht="12.75">
      <c r="A1130" s="1"/>
      <c r="C1130" s="1"/>
      <c r="D1130" s="110"/>
      <c r="K1130" s="7"/>
    </row>
    <row r="1131" spans="1:11" ht="12.75">
      <c r="A1131" s="1"/>
      <c r="C1131" s="1"/>
      <c r="D1131" s="110"/>
      <c r="K1131" s="7"/>
    </row>
    <row r="1132" spans="1:11" ht="12.75">
      <c r="A1132" s="1"/>
      <c r="C1132" s="1"/>
      <c r="D1132" s="110"/>
      <c r="K1132" s="7"/>
    </row>
    <row r="1133" spans="1:11" ht="12.75">
      <c r="A1133" s="1"/>
      <c r="C1133" s="1"/>
      <c r="D1133" s="110"/>
      <c r="K1133" s="7"/>
    </row>
    <row r="1134" spans="1:11" ht="12.75">
      <c r="A1134" s="1"/>
      <c r="C1134" s="1"/>
      <c r="D1134" s="110"/>
      <c r="K1134" s="7"/>
    </row>
    <row r="1135" spans="1:11" ht="12.75">
      <c r="A1135" s="1"/>
      <c r="C1135" s="1"/>
      <c r="D1135" s="110"/>
      <c r="K1135" s="7"/>
    </row>
    <row r="1136" spans="1:11" ht="12.75">
      <c r="A1136" s="1"/>
      <c r="C1136" s="1"/>
      <c r="D1136" s="110"/>
      <c r="K1136" s="7"/>
    </row>
    <row r="1137" spans="1:11" ht="12.75">
      <c r="A1137" s="1"/>
      <c r="C1137" s="1"/>
      <c r="D1137" s="110"/>
      <c r="K1137" s="7"/>
    </row>
    <row r="1138" spans="1:11" ht="12.75">
      <c r="A1138" s="1"/>
      <c r="C1138" s="1"/>
      <c r="D1138" s="110"/>
      <c r="K1138" s="7"/>
    </row>
    <row r="1139" spans="1:11" ht="12.75">
      <c r="A1139" s="1"/>
      <c r="C1139" s="1"/>
      <c r="D1139" s="110"/>
      <c r="K1139" s="7"/>
    </row>
    <row r="1140" spans="1:11" ht="12.75">
      <c r="A1140" s="1"/>
      <c r="C1140" s="1"/>
      <c r="D1140" s="110"/>
      <c r="K1140" s="7"/>
    </row>
    <row r="1141" spans="1:11" ht="12.75">
      <c r="A1141" s="1"/>
      <c r="C1141" s="1"/>
      <c r="D1141" s="110"/>
      <c r="K1141" s="7"/>
    </row>
    <row r="1142" spans="1:11" ht="12.75">
      <c r="A1142" s="1"/>
      <c r="C1142" s="1"/>
      <c r="D1142" s="110"/>
      <c r="K1142" s="7"/>
    </row>
    <row r="1143" spans="1:11" ht="12.75">
      <c r="A1143" s="1"/>
      <c r="C1143" s="1"/>
      <c r="D1143" s="110"/>
      <c r="K1143" s="7"/>
    </row>
    <row r="1144" spans="1:11" ht="12.75">
      <c r="A1144" s="1"/>
      <c r="C1144" s="1"/>
      <c r="D1144" s="110"/>
      <c r="K1144" s="7"/>
    </row>
    <row r="1145" spans="1:11" ht="12.75">
      <c r="A1145" s="1"/>
      <c r="C1145" s="1"/>
      <c r="D1145" s="110"/>
      <c r="K1145" s="7"/>
    </row>
    <row r="1146" spans="1:11" ht="12.75">
      <c r="A1146" s="1"/>
      <c r="C1146" s="1"/>
      <c r="D1146" s="110"/>
      <c r="K1146" s="7"/>
    </row>
    <row r="1147" spans="1:11" ht="12.75">
      <c r="A1147" s="1"/>
      <c r="C1147" s="1"/>
      <c r="D1147" s="110"/>
      <c r="K1147" s="7"/>
    </row>
    <row r="1148" spans="1:11" ht="12.75">
      <c r="A1148" s="1"/>
      <c r="C1148" s="1"/>
      <c r="D1148" s="110"/>
      <c r="K1148" s="7"/>
    </row>
    <row r="1149" spans="1:11" ht="12.75">
      <c r="A1149" s="1"/>
      <c r="C1149" s="1"/>
      <c r="D1149" s="110"/>
      <c r="K1149" s="7"/>
    </row>
    <row r="1150" spans="1:11" ht="12.75">
      <c r="A1150" s="1"/>
      <c r="C1150" s="1"/>
      <c r="D1150" s="110"/>
      <c r="K1150" s="7"/>
    </row>
    <row r="1151" spans="1:11" ht="12.75">
      <c r="A1151" s="1"/>
      <c r="C1151" s="1"/>
      <c r="D1151" s="110"/>
      <c r="K1151" s="7"/>
    </row>
    <row r="1152" spans="1:11" ht="12.75">
      <c r="A1152" s="1"/>
      <c r="C1152" s="1"/>
      <c r="D1152" s="110"/>
      <c r="K1152" s="7"/>
    </row>
    <row r="1153" spans="1:11" ht="12.75">
      <c r="A1153" s="1"/>
      <c r="C1153" s="1"/>
      <c r="D1153" s="110"/>
      <c r="K1153" s="7"/>
    </row>
    <row r="1154" spans="1:11" ht="12.75">
      <c r="A1154" s="1"/>
      <c r="C1154" s="1"/>
      <c r="D1154" s="110"/>
      <c r="K1154" s="7"/>
    </row>
    <row r="1155" spans="1:11" ht="12.75">
      <c r="A1155" s="1"/>
      <c r="C1155" s="1"/>
      <c r="D1155" s="110"/>
      <c r="K1155" s="7"/>
    </row>
    <row r="1156" spans="1:11" ht="12.75">
      <c r="A1156" s="1"/>
      <c r="C1156" s="1"/>
      <c r="D1156" s="110"/>
      <c r="K1156" s="7"/>
    </row>
    <row r="1157" spans="1:11" ht="12.75">
      <c r="A1157" s="1"/>
      <c r="C1157" s="1"/>
      <c r="D1157" s="110"/>
      <c r="K1157" s="7"/>
    </row>
    <row r="1158" spans="1:11" ht="12.75">
      <c r="A1158" s="1"/>
      <c r="C1158" s="1"/>
      <c r="D1158" s="110"/>
      <c r="K1158" s="7"/>
    </row>
    <row r="1159" spans="1:11" ht="12.75">
      <c r="A1159" s="1"/>
      <c r="C1159" s="1"/>
      <c r="D1159" s="110"/>
      <c r="K1159" s="7"/>
    </row>
    <row r="1160" spans="1:11" ht="12.75">
      <c r="A1160" s="1"/>
      <c r="C1160" s="1"/>
      <c r="D1160" s="110"/>
      <c r="K1160" s="7"/>
    </row>
    <row r="1161" spans="1:11" ht="12.75">
      <c r="A1161" s="1"/>
      <c r="C1161" s="1"/>
      <c r="D1161" s="110"/>
      <c r="K1161" s="7"/>
    </row>
    <row r="1162" spans="1:11" ht="12.75">
      <c r="A1162" s="1"/>
      <c r="C1162" s="1"/>
      <c r="D1162" s="110"/>
      <c r="K1162" s="7"/>
    </row>
    <row r="1163" spans="1:11" ht="12.75">
      <c r="A1163" s="1"/>
      <c r="C1163" s="1"/>
      <c r="D1163" s="110"/>
      <c r="K1163" s="7"/>
    </row>
    <row r="1164" spans="1:11" ht="12.75">
      <c r="A1164" s="1"/>
      <c r="C1164" s="1"/>
      <c r="D1164" s="110"/>
      <c r="K1164" s="7"/>
    </row>
    <row r="1165" spans="1:11" ht="12.75">
      <c r="A1165" s="1"/>
      <c r="C1165" s="1"/>
      <c r="D1165" s="110"/>
      <c r="K1165" s="7"/>
    </row>
    <row r="1166" spans="1:11" ht="12.75">
      <c r="A1166" s="1"/>
      <c r="C1166" s="1"/>
      <c r="D1166" s="110"/>
      <c r="K1166" s="7"/>
    </row>
    <row r="1167" spans="1:11" ht="12.75">
      <c r="A1167" s="1"/>
      <c r="C1167" s="1"/>
      <c r="D1167" s="110"/>
      <c r="K1167" s="7"/>
    </row>
    <row r="1168" spans="1:11" ht="12.75">
      <c r="A1168" s="1"/>
      <c r="C1168" s="1"/>
      <c r="D1168" s="110"/>
      <c r="K1168" s="7"/>
    </row>
    <row r="1169" spans="1:11" ht="12.75">
      <c r="A1169" s="1"/>
      <c r="C1169" s="1"/>
      <c r="D1169" s="110"/>
      <c r="K1169" s="7"/>
    </row>
    <row r="1170" spans="1:11" ht="12.75">
      <c r="A1170" s="1"/>
      <c r="C1170" s="1"/>
      <c r="D1170" s="110"/>
      <c r="K1170" s="7"/>
    </row>
    <row r="1171" spans="1:11" ht="12.75">
      <c r="A1171" s="1"/>
      <c r="C1171" s="1"/>
      <c r="D1171" s="110"/>
      <c r="K1171" s="7"/>
    </row>
    <row r="1172" spans="1:11" ht="12.75">
      <c r="A1172" s="1"/>
      <c r="C1172" s="1"/>
      <c r="D1172" s="110"/>
      <c r="K1172" s="7"/>
    </row>
    <row r="1173" spans="1:11" ht="12.75">
      <c r="A1173" s="1"/>
      <c r="C1173" s="1"/>
      <c r="D1173" s="110"/>
      <c r="K1173" s="7"/>
    </row>
    <row r="1174" spans="1:11" ht="12.75">
      <c r="A1174" s="1"/>
      <c r="C1174" s="1"/>
      <c r="D1174" s="110"/>
      <c r="K1174" s="7"/>
    </row>
    <row r="1175" spans="1:11" ht="12.75">
      <c r="A1175" s="1"/>
      <c r="C1175" s="1"/>
      <c r="D1175" s="110"/>
      <c r="K1175" s="7"/>
    </row>
    <row r="1176" spans="1:11" ht="12.75">
      <c r="A1176" s="1"/>
      <c r="C1176" s="1"/>
      <c r="D1176" s="110"/>
      <c r="K1176" s="7"/>
    </row>
    <row r="1177" spans="1:11" ht="12.75">
      <c r="A1177" s="1"/>
      <c r="C1177" s="1"/>
      <c r="D1177" s="110"/>
      <c r="K1177" s="7"/>
    </row>
    <row r="1178" spans="1:11" ht="12.75">
      <c r="A1178" s="1"/>
      <c r="C1178" s="1"/>
      <c r="D1178" s="110"/>
      <c r="K1178" s="7"/>
    </row>
    <row r="1179" spans="1:11" ht="12.75">
      <c r="A1179" s="1"/>
      <c r="C1179" s="1"/>
      <c r="D1179" s="110"/>
      <c r="K1179" s="7"/>
    </row>
    <row r="1180" spans="1:11" ht="12.75">
      <c r="A1180" s="1"/>
      <c r="C1180" s="1"/>
      <c r="D1180" s="110"/>
      <c r="K1180" s="7"/>
    </row>
    <row r="1181" spans="1:11" ht="12.75">
      <c r="A1181" s="1"/>
      <c r="C1181" s="1"/>
      <c r="D1181" s="110"/>
      <c r="K1181" s="7"/>
    </row>
    <row r="1182" spans="1:11" ht="12.75">
      <c r="A1182" s="1"/>
      <c r="C1182" s="1"/>
      <c r="D1182" s="110"/>
      <c r="K1182" s="7"/>
    </row>
    <row r="1183" spans="1:11" ht="12.75">
      <c r="A1183" s="1"/>
      <c r="C1183" s="1"/>
      <c r="D1183" s="110"/>
      <c r="K1183" s="7"/>
    </row>
    <row r="1184" spans="1:11" ht="12.75">
      <c r="A1184" s="1"/>
      <c r="C1184" s="1"/>
      <c r="D1184" s="110"/>
      <c r="K1184" s="7"/>
    </row>
    <row r="1185" spans="1:11" ht="12.75">
      <c r="A1185" s="1"/>
      <c r="C1185" s="1"/>
      <c r="D1185" s="110"/>
      <c r="K1185" s="7"/>
    </row>
    <row r="1186" spans="1:11" ht="12.75">
      <c r="A1186" s="1"/>
      <c r="C1186" s="1"/>
      <c r="D1186" s="110"/>
      <c r="K1186" s="7"/>
    </row>
    <row r="1187" spans="1:11" ht="12.75">
      <c r="A1187" s="1"/>
      <c r="C1187" s="1"/>
      <c r="D1187" s="110"/>
      <c r="K1187" s="7"/>
    </row>
    <row r="1188" spans="1:11" ht="12.75">
      <c r="A1188" s="1"/>
      <c r="C1188" s="1"/>
      <c r="D1188" s="110"/>
      <c r="K1188" s="7"/>
    </row>
    <row r="1189" spans="1:11" ht="12.75">
      <c r="A1189" s="1"/>
      <c r="C1189" s="1"/>
      <c r="D1189" s="110"/>
      <c r="K1189" s="7"/>
    </row>
    <row r="1190" spans="1:11" ht="12.75">
      <c r="A1190" s="1"/>
      <c r="C1190" s="1"/>
      <c r="D1190" s="110"/>
      <c r="K1190" s="7"/>
    </row>
    <row r="1191" spans="1:11" ht="12.75">
      <c r="A1191" s="1"/>
      <c r="C1191" s="1"/>
      <c r="D1191" s="110"/>
      <c r="K1191" s="7"/>
    </row>
    <row r="1192" spans="1:11" ht="12.75">
      <c r="A1192" s="1"/>
      <c r="C1192" s="1"/>
      <c r="D1192" s="110"/>
      <c r="K1192" s="7"/>
    </row>
    <row r="1193" spans="1:11" ht="12.75">
      <c r="A1193" s="1"/>
      <c r="C1193" s="1"/>
      <c r="D1193" s="110"/>
      <c r="K1193" s="7"/>
    </row>
    <row r="1194" spans="1:11" ht="12.75">
      <c r="A1194" s="1"/>
      <c r="C1194" s="1"/>
      <c r="D1194" s="110"/>
      <c r="K1194" s="7"/>
    </row>
    <row r="1195" spans="1:11" ht="12.75">
      <c r="A1195" s="1"/>
      <c r="C1195" s="1"/>
      <c r="D1195" s="110"/>
      <c r="K1195" s="7"/>
    </row>
    <row r="1196" spans="1:11" ht="12.75">
      <c r="A1196" s="1"/>
      <c r="C1196" s="1"/>
      <c r="D1196" s="110"/>
      <c r="K1196" s="7"/>
    </row>
    <row r="1197" spans="1:11" ht="12.75">
      <c r="A1197" s="1"/>
      <c r="C1197" s="1"/>
      <c r="D1197" s="110"/>
      <c r="K1197" s="7"/>
    </row>
    <row r="1198" spans="1:11" ht="12.75">
      <c r="A1198" s="1"/>
      <c r="C1198" s="1"/>
      <c r="D1198" s="110"/>
      <c r="K1198" s="7"/>
    </row>
    <row r="1199" spans="1:11" ht="12.75">
      <c r="A1199" s="1"/>
      <c r="C1199" s="1"/>
      <c r="D1199" s="110"/>
      <c r="K1199" s="7"/>
    </row>
    <row r="1200" spans="1:11" ht="12.75">
      <c r="A1200" s="1"/>
      <c r="C1200" s="1"/>
      <c r="D1200" s="110"/>
      <c r="K1200" s="7"/>
    </row>
    <row r="1201" spans="1:11" ht="12.75">
      <c r="A1201" s="1"/>
      <c r="C1201" s="1"/>
      <c r="D1201" s="110"/>
      <c r="K1201" s="7"/>
    </row>
    <row r="1202" spans="1:11" ht="12.75">
      <c r="A1202" s="1"/>
      <c r="C1202" s="1"/>
      <c r="D1202" s="110"/>
      <c r="K1202" s="7"/>
    </row>
    <row r="1203" spans="1:11" ht="12.75">
      <c r="A1203" s="1"/>
      <c r="C1203" s="1"/>
      <c r="D1203" s="110"/>
      <c r="K1203" s="7"/>
    </row>
    <row r="1204" spans="1:11" ht="12.75">
      <c r="A1204" s="1"/>
      <c r="C1204" s="1"/>
      <c r="D1204" s="110"/>
      <c r="K1204" s="7"/>
    </row>
    <row r="1205" spans="1:11" ht="12.75">
      <c r="A1205" s="1"/>
      <c r="C1205" s="1"/>
      <c r="D1205" s="110"/>
      <c r="K1205" s="7"/>
    </row>
    <row r="1206" spans="1:11" ht="12.75">
      <c r="A1206" s="1"/>
      <c r="C1206" s="1"/>
      <c r="D1206" s="110"/>
      <c r="K1206" s="7"/>
    </row>
    <row r="1207" spans="1:11" ht="12.75">
      <c r="A1207" s="1"/>
      <c r="C1207" s="1"/>
      <c r="D1207" s="110"/>
      <c r="K1207" s="7"/>
    </row>
    <row r="1208" spans="1:11" ht="12.75">
      <c r="A1208" s="1"/>
      <c r="C1208" s="1"/>
      <c r="D1208" s="110"/>
      <c r="K1208" s="7"/>
    </row>
    <row r="1209" spans="1:11" ht="12.75">
      <c r="A1209" s="1"/>
      <c r="C1209" s="1"/>
      <c r="D1209" s="110"/>
      <c r="K1209" s="7"/>
    </row>
    <row r="1210" spans="1:11" ht="12.75">
      <c r="A1210" s="1"/>
      <c r="C1210" s="1"/>
      <c r="D1210" s="110"/>
      <c r="K1210" s="7"/>
    </row>
    <row r="1211" spans="1:11" ht="12.75">
      <c r="A1211" s="1"/>
      <c r="C1211" s="1"/>
      <c r="D1211" s="110"/>
      <c r="K1211" s="7"/>
    </row>
    <row r="1212" spans="1:11" ht="12.75">
      <c r="A1212" s="1"/>
      <c r="C1212" s="1"/>
      <c r="D1212" s="110"/>
      <c r="K1212" s="7"/>
    </row>
    <row r="1213" spans="1:11" ht="12.75">
      <c r="A1213" s="1"/>
      <c r="C1213" s="1"/>
      <c r="D1213" s="110"/>
      <c r="K1213" s="7"/>
    </row>
    <row r="1214" spans="1:11" ht="12.75">
      <c r="A1214" s="1"/>
      <c r="C1214" s="1"/>
      <c r="D1214" s="110"/>
      <c r="K1214" s="7"/>
    </row>
    <row r="1215" spans="1:11" ht="12.75">
      <c r="A1215" s="1"/>
      <c r="C1215" s="1"/>
      <c r="D1215" s="110"/>
      <c r="K1215" s="7"/>
    </row>
    <row r="1216" spans="1:11" ht="12.75">
      <c r="A1216" s="1"/>
      <c r="C1216" s="1"/>
      <c r="D1216" s="110"/>
      <c r="K1216" s="7"/>
    </row>
    <row r="1217" spans="1:11" ht="12.75">
      <c r="A1217" s="1"/>
      <c r="C1217" s="1"/>
      <c r="D1217" s="110"/>
      <c r="K1217" s="7"/>
    </row>
    <row r="1218" spans="1:11" ht="12.75">
      <c r="A1218" s="1"/>
      <c r="C1218" s="1"/>
      <c r="D1218" s="110"/>
      <c r="K1218" s="7"/>
    </row>
    <row r="1219" spans="1:11" ht="12.75">
      <c r="A1219" s="1"/>
      <c r="C1219" s="1"/>
      <c r="D1219" s="110"/>
      <c r="K1219" s="7"/>
    </row>
    <row r="1220" spans="1:11" ht="12.75">
      <c r="A1220" s="1"/>
      <c r="C1220" s="1"/>
      <c r="D1220" s="110"/>
      <c r="K1220" s="7"/>
    </row>
    <row r="1221" spans="1:11" ht="12.75">
      <c r="A1221" s="1"/>
      <c r="C1221" s="1"/>
      <c r="D1221" s="110"/>
      <c r="K1221" s="7"/>
    </row>
    <row r="1222" spans="1:11" ht="12.75">
      <c r="A1222" s="1"/>
      <c r="C1222" s="1"/>
      <c r="D1222" s="110"/>
      <c r="K1222" s="7"/>
    </row>
    <row r="1223" spans="1:11" ht="12.75">
      <c r="A1223" s="1"/>
      <c r="C1223" s="1"/>
      <c r="D1223" s="110"/>
      <c r="K1223" s="7"/>
    </row>
    <row r="1224" spans="1:11" ht="12.75">
      <c r="A1224" s="1"/>
      <c r="C1224" s="1"/>
      <c r="D1224" s="110"/>
      <c r="K1224" s="7"/>
    </row>
    <row r="1225" spans="1:11" ht="12.75">
      <c r="A1225" s="1"/>
      <c r="C1225" s="1"/>
      <c r="D1225" s="110"/>
      <c r="K1225" s="7"/>
    </row>
    <row r="1226" spans="1:11" ht="12.75">
      <c r="A1226" s="1"/>
      <c r="C1226" s="1"/>
      <c r="D1226" s="110"/>
      <c r="K1226" s="7"/>
    </row>
    <row r="1227" spans="1:11" ht="12.75">
      <c r="A1227" s="1"/>
      <c r="C1227" s="1"/>
      <c r="D1227" s="110"/>
      <c r="K1227" s="7"/>
    </row>
    <row r="1228" spans="1:11" ht="12.75">
      <c r="A1228" s="1"/>
      <c r="C1228" s="1"/>
      <c r="D1228" s="110"/>
      <c r="K1228" s="7"/>
    </row>
    <row r="1229" spans="1:11" ht="12.75">
      <c r="A1229" s="1"/>
      <c r="C1229" s="1"/>
      <c r="D1229" s="110"/>
      <c r="K1229" s="7"/>
    </row>
    <row r="1230" spans="1:11" ht="12.75">
      <c r="A1230" s="1"/>
      <c r="C1230" s="1"/>
      <c r="D1230" s="110"/>
      <c r="K1230" s="7"/>
    </row>
    <row r="1231" spans="1:11" ht="12.75">
      <c r="A1231" s="1"/>
      <c r="C1231" s="1"/>
      <c r="D1231" s="110"/>
      <c r="K1231" s="7"/>
    </row>
    <row r="1232" spans="1:11" ht="12.75">
      <c r="A1232" s="1"/>
      <c r="C1232" s="1"/>
      <c r="D1232" s="110"/>
      <c r="K1232" s="7"/>
    </row>
    <row r="1233" spans="1:11" ht="12.75">
      <c r="A1233" s="1"/>
      <c r="C1233" s="1"/>
      <c r="D1233" s="110"/>
      <c r="K1233" s="7"/>
    </row>
    <row r="1234" spans="1:11" ht="12.75">
      <c r="A1234" s="1"/>
      <c r="C1234" s="1"/>
      <c r="D1234" s="110"/>
      <c r="K1234" s="7"/>
    </row>
    <row r="1235" spans="1:11" ht="12.75">
      <c r="A1235" s="1"/>
      <c r="C1235" s="1"/>
      <c r="D1235" s="110"/>
      <c r="K1235" s="7"/>
    </row>
    <row r="1236" spans="1:11" ht="12.75">
      <c r="A1236" s="1"/>
      <c r="C1236" s="1"/>
      <c r="D1236" s="110"/>
      <c r="K1236" s="7"/>
    </row>
    <row r="1237" spans="1:11" ht="12.75">
      <c r="A1237" s="1"/>
      <c r="C1237" s="1"/>
      <c r="D1237" s="110"/>
      <c r="K1237" s="7"/>
    </row>
    <row r="1238" spans="1:11" ht="12.75">
      <c r="A1238" s="1"/>
      <c r="C1238" s="1"/>
      <c r="D1238" s="110"/>
      <c r="K1238" s="7"/>
    </row>
    <row r="1239" spans="1:11" ht="12.75">
      <c r="A1239" s="1"/>
      <c r="C1239" s="1"/>
      <c r="D1239" s="110"/>
      <c r="K1239" s="7"/>
    </row>
    <row r="1240" spans="1:11" ht="12.75">
      <c r="A1240" s="1"/>
      <c r="C1240" s="1"/>
      <c r="D1240" s="110"/>
      <c r="K1240" s="7"/>
    </row>
    <row r="1241" spans="1:11" ht="12.75">
      <c r="A1241" s="1"/>
      <c r="C1241" s="1"/>
      <c r="D1241" s="110"/>
      <c r="K1241" s="7"/>
    </row>
    <row r="1242" spans="1:11" ht="12.75">
      <c r="A1242" s="1"/>
      <c r="C1242" s="1"/>
      <c r="D1242" s="110"/>
      <c r="K1242" s="7"/>
    </row>
    <row r="1243" spans="1:11" ht="12.75">
      <c r="A1243" s="1"/>
      <c r="C1243" s="1"/>
      <c r="D1243" s="110"/>
      <c r="K1243" s="7"/>
    </row>
    <row r="1244" spans="1:11" ht="12.75">
      <c r="A1244" s="1"/>
      <c r="C1244" s="1"/>
      <c r="D1244" s="110"/>
      <c r="K1244" s="7"/>
    </row>
    <row r="1245" spans="1:11" ht="12.75">
      <c r="A1245" s="1"/>
      <c r="C1245" s="1"/>
      <c r="D1245" s="110"/>
      <c r="K1245" s="7"/>
    </row>
    <row r="1246" spans="1:11" ht="12.75">
      <c r="A1246" s="1"/>
      <c r="C1246" s="1"/>
      <c r="D1246" s="110"/>
      <c r="K1246" s="7"/>
    </row>
    <row r="1247" spans="1:11" ht="12.75">
      <c r="A1247" s="1"/>
      <c r="C1247" s="1"/>
      <c r="D1247" s="110"/>
      <c r="K1247" s="7"/>
    </row>
    <row r="1248" spans="1:11" ht="12.75">
      <c r="A1248" s="1"/>
      <c r="C1248" s="1"/>
      <c r="D1248" s="110"/>
      <c r="K1248" s="7"/>
    </row>
    <row r="1249" spans="1:11" ht="12.75">
      <c r="A1249" s="1"/>
      <c r="C1249" s="1"/>
      <c r="D1249" s="110"/>
      <c r="K1249" s="7"/>
    </row>
    <row r="1250" spans="1:11" ht="12.75">
      <c r="A1250" s="1"/>
      <c r="C1250" s="1"/>
      <c r="D1250" s="110"/>
      <c r="K1250" s="7"/>
    </row>
    <row r="1251" spans="1:11" ht="12.75">
      <c r="A1251" s="1"/>
      <c r="C1251" s="1"/>
      <c r="D1251" s="110"/>
      <c r="K1251" s="7"/>
    </row>
    <row r="1252" spans="1:11" ht="12.75">
      <c r="A1252" s="1"/>
      <c r="C1252" s="1"/>
      <c r="D1252" s="110"/>
      <c r="K1252" s="7"/>
    </row>
    <row r="1253" spans="1:11" ht="12.75">
      <c r="A1253" s="1"/>
      <c r="C1253" s="1"/>
      <c r="D1253" s="110"/>
      <c r="K1253" s="7"/>
    </row>
    <row r="1254" spans="1:11" ht="12.75">
      <c r="A1254" s="1"/>
      <c r="C1254" s="1"/>
      <c r="D1254" s="110"/>
      <c r="K1254" s="7"/>
    </row>
    <row r="1255" spans="1:11" ht="12.75">
      <c r="A1255" s="1"/>
      <c r="C1255" s="1"/>
      <c r="D1255" s="110"/>
      <c r="K1255" s="7"/>
    </row>
    <row r="1256" spans="1:11" ht="12.75">
      <c r="A1256" s="1"/>
      <c r="C1256" s="1"/>
      <c r="D1256" s="110"/>
      <c r="K1256" s="7"/>
    </row>
    <row r="1257" spans="1:11" ht="12.75">
      <c r="A1257" s="1"/>
      <c r="C1257" s="1"/>
      <c r="D1257" s="110"/>
      <c r="K1257" s="7"/>
    </row>
    <row r="1258" spans="1:11" ht="12.75">
      <c r="A1258" s="1"/>
      <c r="C1258" s="1"/>
      <c r="D1258" s="110"/>
      <c r="K1258" s="7"/>
    </row>
    <row r="1259" spans="1:11" ht="12.75">
      <c r="A1259" s="1"/>
      <c r="C1259" s="1"/>
      <c r="D1259" s="110"/>
      <c r="K1259" s="7"/>
    </row>
    <row r="1260" spans="1:11" ht="12.75">
      <c r="A1260" s="1"/>
      <c r="C1260" s="1"/>
      <c r="D1260" s="110"/>
      <c r="K1260" s="7"/>
    </row>
    <row r="1261" spans="1:11" ht="12.75">
      <c r="A1261" s="1"/>
      <c r="C1261" s="1"/>
      <c r="D1261" s="110"/>
      <c r="K1261" s="7"/>
    </row>
    <row r="1262" spans="1:11" ht="12.75">
      <c r="A1262" s="1"/>
      <c r="C1262" s="1"/>
      <c r="D1262" s="110"/>
      <c r="K1262" s="7"/>
    </row>
    <row r="1263" spans="1:11" ht="12.75">
      <c r="A1263" s="1"/>
      <c r="C1263" s="1"/>
      <c r="D1263" s="110"/>
      <c r="K1263" s="7"/>
    </row>
    <row r="1264" spans="1:11" ht="12.75">
      <c r="A1264" s="1"/>
      <c r="C1264" s="1"/>
      <c r="D1264" s="110"/>
      <c r="K1264" s="7"/>
    </row>
    <row r="1265" spans="1:11" ht="12.75">
      <c r="A1265" s="1"/>
      <c r="C1265" s="1"/>
      <c r="D1265" s="110"/>
      <c r="K1265" s="7"/>
    </row>
    <row r="1266" spans="1:11" ht="12.75">
      <c r="A1266" s="1"/>
      <c r="C1266" s="1"/>
      <c r="D1266" s="110"/>
      <c r="K1266" s="7"/>
    </row>
    <row r="1267" spans="1:11" ht="12.75">
      <c r="A1267" s="1"/>
      <c r="C1267" s="1"/>
      <c r="D1267" s="110"/>
      <c r="K1267" s="7"/>
    </row>
    <row r="1268" spans="1:11" ht="12.75">
      <c r="A1268" s="1"/>
      <c r="C1268" s="1"/>
      <c r="D1268" s="110"/>
      <c r="K1268" s="7"/>
    </row>
    <row r="1269" spans="1:11" ht="12.75">
      <c r="A1269" s="1"/>
      <c r="C1269" s="1"/>
      <c r="D1269" s="110"/>
      <c r="K1269" s="7"/>
    </row>
    <row r="1270" spans="1:11" ht="12.75">
      <c r="A1270" s="1"/>
      <c r="C1270" s="1"/>
      <c r="D1270" s="110"/>
      <c r="K1270" s="7"/>
    </row>
    <row r="1271" spans="1:11" ht="12.75">
      <c r="A1271" s="1"/>
      <c r="C1271" s="1"/>
      <c r="D1271" s="110"/>
      <c r="K1271" s="7"/>
    </row>
    <row r="1272" spans="1:11" ht="12.75">
      <c r="A1272" s="1"/>
      <c r="C1272" s="1"/>
      <c r="D1272" s="110"/>
      <c r="K1272" s="7"/>
    </row>
    <row r="1273" spans="1:11" ht="12.75">
      <c r="A1273" s="1"/>
      <c r="C1273" s="1"/>
      <c r="D1273" s="110"/>
      <c r="K1273" s="7"/>
    </row>
    <row r="1274" spans="1:11" ht="12.75">
      <c r="A1274" s="1"/>
      <c r="C1274" s="1"/>
      <c r="D1274" s="110"/>
      <c r="K1274" s="7"/>
    </row>
    <row r="1275" spans="1:11" ht="12.75">
      <c r="A1275" s="1"/>
      <c r="C1275" s="1"/>
      <c r="D1275" s="110"/>
      <c r="K1275" s="7"/>
    </row>
    <row r="1276" spans="1:11" ht="12.75">
      <c r="A1276" s="1"/>
      <c r="C1276" s="1"/>
      <c r="D1276" s="110"/>
      <c r="K1276" s="7"/>
    </row>
    <row r="1277" spans="1:11" ht="12.75">
      <c r="A1277" s="1"/>
      <c r="C1277" s="1"/>
      <c r="D1277" s="110"/>
      <c r="K1277" s="7"/>
    </row>
    <row r="1278" spans="1:11" ht="12.75">
      <c r="A1278" s="1"/>
      <c r="C1278" s="1"/>
      <c r="D1278" s="110"/>
      <c r="K1278" s="7"/>
    </row>
    <row r="1279" spans="1:11" ht="12.75">
      <c r="A1279" s="1"/>
      <c r="C1279" s="1"/>
      <c r="D1279" s="110"/>
      <c r="K1279" s="7"/>
    </row>
    <row r="1280" spans="1:11" ht="12.75">
      <c r="A1280" s="1"/>
      <c r="C1280" s="1"/>
      <c r="D1280" s="110"/>
      <c r="K1280" s="7"/>
    </row>
    <row r="1281" spans="1:11" ht="12.75">
      <c r="A1281" s="1"/>
      <c r="C1281" s="1"/>
      <c r="D1281" s="110"/>
      <c r="K1281" s="7"/>
    </row>
    <row r="1282" spans="1:11" ht="12.75">
      <c r="A1282" s="1"/>
      <c r="C1282" s="1"/>
      <c r="D1282" s="110"/>
      <c r="K1282" s="7"/>
    </row>
    <row r="1283" spans="1:11" ht="12.75">
      <c r="A1283" s="1"/>
      <c r="C1283" s="1"/>
      <c r="D1283" s="110"/>
      <c r="K1283" s="7"/>
    </row>
    <row r="1284" spans="1:11" ht="12.75">
      <c r="A1284" s="1"/>
      <c r="C1284" s="1"/>
      <c r="D1284" s="110"/>
      <c r="K1284" s="7"/>
    </row>
    <row r="1285" spans="1:11" ht="12.75">
      <c r="A1285" s="1"/>
      <c r="C1285" s="1"/>
      <c r="D1285" s="110"/>
      <c r="K1285" s="7"/>
    </row>
    <row r="1286" spans="1:11" ht="12.75">
      <c r="A1286" s="1"/>
      <c r="C1286" s="1"/>
      <c r="D1286" s="110"/>
      <c r="K1286" s="7"/>
    </row>
    <row r="1287" spans="1:11" ht="12.75">
      <c r="A1287" s="1"/>
      <c r="C1287" s="1"/>
      <c r="D1287" s="110"/>
      <c r="K1287" s="7"/>
    </row>
    <row r="1288" spans="1:11" ht="12.75">
      <c r="A1288" s="1"/>
      <c r="C1288" s="1"/>
      <c r="D1288" s="110"/>
      <c r="K1288" s="7"/>
    </row>
    <row r="1289" spans="1:11" ht="12.75">
      <c r="A1289" s="1"/>
      <c r="C1289" s="1"/>
      <c r="D1289" s="110"/>
      <c r="K1289" s="7"/>
    </row>
    <row r="1290" spans="1:11" ht="12.75">
      <c r="A1290" s="1"/>
      <c r="C1290" s="1"/>
      <c r="D1290" s="110"/>
      <c r="K1290" s="7"/>
    </row>
    <row r="1291" spans="1:11" ht="12.75">
      <c r="A1291" s="1"/>
      <c r="C1291" s="1"/>
      <c r="D1291" s="110"/>
      <c r="K1291" s="7"/>
    </row>
    <row r="1292" spans="1:11" ht="12.75">
      <c r="A1292" s="1"/>
      <c r="C1292" s="1"/>
      <c r="D1292" s="110"/>
      <c r="K1292" s="7"/>
    </row>
    <row r="1293" spans="1:11" ht="12.75">
      <c r="A1293" s="1"/>
      <c r="C1293" s="1"/>
      <c r="D1293" s="110"/>
      <c r="K1293" s="7"/>
    </row>
    <row r="1294" spans="1:11" ht="12.75">
      <c r="A1294" s="1"/>
      <c r="C1294" s="1"/>
      <c r="D1294" s="110"/>
      <c r="K1294" s="7"/>
    </row>
    <row r="1295" spans="1:11" ht="12.75">
      <c r="A1295" s="1"/>
      <c r="C1295" s="1"/>
      <c r="D1295" s="110"/>
      <c r="K1295" s="7"/>
    </row>
    <row r="1296" spans="1:11" ht="12.75">
      <c r="A1296" s="1"/>
      <c r="C1296" s="1"/>
      <c r="D1296" s="110"/>
      <c r="K1296" s="7"/>
    </row>
    <row r="1297" spans="1:11" ht="12.75">
      <c r="A1297" s="1"/>
      <c r="C1297" s="1"/>
      <c r="D1297" s="110"/>
      <c r="K1297" s="7"/>
    </row>
    <row r="1298" spans="1:11" ht="12.75">
      <c r="A1298" s="1"/>
      <c r="C1298" s="1"/>
      <c r="D1298" s="110"/>
      <c r="K1298" s="7"/>
    </row>
    <row r="1299" spans="1:11" ht="12.75">
      <c r="A1299" s="1"/>
      <c r="C1299" s="1"/>
      <c r="D1299" s="110"/>
      <c r="K1299" s="7"/>
    </row>
    <row r="1300" spans="1:11" ht="12.75">
      <c r="A1300" s="1"/>
      <c r="C1300" s="1"/>
      <c r="D1300" s="110"/>
      <c r="K1300" s="7"/>
    </row>
    <row r="1301" spans="1:11" ht="12.75">
      <c r="A1301" s="1"/>
      <c r="C1301" s="1"/>
      <c r="D1301" s="110"/>
      <c r="K1301" s="7"/>
    </row>
    <row r="1302" spans="1:11" ht="12.75">
      <c r="A1302" s="1"/>
      <c r="C1302" s="1"/>
      <c r="D1302" s="110"/>
      <c r="K1302" s="7"/>
    </row>
    <row r="1303" spans="1:11" ht="12.75">
      <c r="A1303" s="1"/>
      <c r="C1303" s="1"/>
      <c r="D1303" s="110"/>
      <c r="K1303" s="7"/>
    </row>
    <row r="1304" spans="1:11" ht="12.75">
      <c r="A1304" s="1"/>
      <c r="C1304" s="1"/>
      <c r="D1304" s="110"/>
      <c r="K1304" s="7"/>
    </row>
    <row r="1305" spans="1:11" ht="12.75">
      <c r="A1305" s="1"/>
      <c r="C1305" s="1"/>
      <c r="D1305" s="110"/>
      <c r="K1305" s="7"/>
    </row>
    <row r="1306" spans="1:11" ht="12.75">
      <c r="A1306" s="1"/>
      <c r="C1306" s="1"/>
      <c r="D1306" s="110"/>
      <c r="K1306" s="7"/>
    </row>
    <row r="1307" spans="1:11" ht="12.75">
      <c r="A1307" s="1"/>
      <c r="C1307" s="1"/>
      <c r="D1307" s="110"/>
      <c r="K1307" s="7"/>
    </row>
    <row r="1308" spans="1:11" ht="12.75">
      <c r="A1308" s="1"/>
      <c r="C1308" s="1"/>
      <c r="D1308" s="110"/>
      <c r="K1308" s="7"/>
    </row>
    <row r="1309" spans="1:11" ht="12.75">
      <c r="A1309" s="1"/>
      <c r="C1309" s="1"/>
      <c r="D1309" s="110"/>
      <c r="K1309" s="7"/>
    </row>
    <row r="1310" spans="1:11" ht="12.75">
      <c r="A1310" s="1"/>
      <c r="C1310" s="1"/>
      <c r="D1310" s="110"/>
      <c r="K1310" s="7"/>
    </row>
    <row r="1311" spans="1:11" ht="12.75">
      <c r="A1311" s="1"/>
      <c r="C1311" s="1"/>
      <c r="D1311" s="110"/>
      <c r="K1311" s="7"/>
    </row>
    <row r="1312" spans="1:11" ht="12.75">
      <c r="A1312" s="1"/>
      <c r="C1312" s="1"/>
      <c r="D1312" s="110"/>
      <c r="K1312" s="7"/>
    </row>
    <row r="1313" spans="1:11" ht="12.75">
      <c r="A1313" s="1"/>
      <c r="C1313" s="1"/>
      <c r="D1313" s="110"/>
      <c r="K1313" s="7"/>
    </row>
    <row r="1314" spans="1:11" ht="12.75">
      <c r="A1314" s="1"/>
      <c r="C1314" s="1"/>
      <c r="D1314" s="110"/>
      <c r="K1314" s="7"/>
    </row>
    <row r="1315" spans="1:11" ht="12.75">
      <c r="A1315" s="1"/>
      <c r="C1315" s="1"/>
      <c r="D1315" s="110"/>
      <c r="K1315" s="7"/>
    </row>
    <row r="1316" spans="1:11" ht="12.75">
      <c r="A1316" s="1"/>
      <c r="C1316" s="1"/>
      <c r="D1316" s="110"/>
      <c r="K1316" s="7"/>
    </row>
    <row r="1317" spans="1:11" ht="12.75">
      <c r="A1317" s="1"/>
      <c r="C1317" s="1"/>
      <c r="D1317" s="110"/>
      <c r="K1317" s="7"/>
    </row>
    <row r="1318" spans="1:11" ht="12.75">
      <c r="A1318" s="1"/>
      <c r="C1318" s="1"/>
      <c r="D1318" s="110"/>
      <c r="K1318" s="7"/>
    </row>
    <row r="1319" spans="1:11" ht="12.75">
      <c r="A1319" s="1"/>
      <c r="C1319" s="1"/>
      <c r="D1319" s="110"/>
      <c r="K1319" s="7"/>
    </row>
    <row r="1320" spans="1:11" ht="12.75">
      <c r="A1320" s="1"/>
      <c r="C1320" s="1"/>
      <c r="D1320" s="110"/>
      <c r="K1320" s="7"/>
    </row>
    <row r="1321" spans="1:11" ht="12.75">
      <c r="A1321" s="1"/>
      <c r="C1321" s="1"/>
      <c r="D1321" s="110"/>
      <c r="K1321" s="7"/>
    </row>
    <row r="1322" spans="1:11" ht="12.75">
      <c r="A1322" s="1"/>
      <c r="C1322" s="1"/>
      <c r="D1322" s="110"/>
      <c r="K1322" s="7"/>
    </row>
    <row r="1323" spans="1:11" ht="12.75">
      <c r="A1323" s="1"/>
      <c r="C1323" s="1"/>
      <c r="D1323" s="110"/>
      <c r="K1323" s="7"/>
    </row>
    <row r="1324" spans="1:11" ht="12.75">
      <c r="A1324" s="1"/>
      <c r="C1324" s="1"/>
      <c r="D1324" s="110"/>
      <c r="K1324" s="7"/>
    </row>
    <row r="1325" spans="1:11" ht="12.75">
      <c r="A1325" s="1"/>
      <c r="C1325" s="1"/>
      <c r="D1325" s="110"/>
      <c r="K1325" s="7"/>
    </row>
    <row r="1326" spans="1:11" ht="12.75">
      <c r="A1326" s="1"/>
      <c r="C1326" s="1"/>
      <c r="D1326" s="110"/>
      <c r="K1326" s="7"/>
    </row>
    <row r="1327" spans="1:11" ht="12.75">
      <c r="A1327" s="1"/>
      <c r="C1327" s="1"/>
      <c r="D1327" s="110"/>
      <c r="K1327" s="7"/>
    </row>
    <row r="1328" spans="1:11" ht="12.75">
      <c r="A1328" s="1"/>
      <c r="C1328" s="1"/>
      <c r="D1328" s="110"/>
      <c r="K1328" s="7"/>
    </row>
    <row r="1329" spans="1:11" ht="12.75">
      <c r="A1329" s="1"/>
      <c r="C1329" s="1"/>
      <c r="D1329" s="110"/>
      <c r="K1329" s="7"/>
    </row>
    <row r="1330" spans="1:11" ht="12.75">
      <c r="A1330" s="1"/>
      <c r="C1330" s="1"/>
      <c r="D1330" s="110"/>
      <c r="K1330" s="7"/>
    </row>
    <row r="1331" spans="1:11" ht="12.75">
      <c r="A1331" s="1"/>
      <c r="C1331" s="1"/>
      <c r="D1331" s="110"/>
      <c r="K1331" s="7"/>
    </row>
    <row r="1332" spans="1:11" ht="12.75">
      <c r="A1332" s="1"/>
      <c r="C1332" s="1"/>
      <c r="D1332" s="110"/>
      <c r="K1332" s="7"/>
    </row>
    <row r="1333" spans="1:11" ht="12.75">
      <c r="A1333" s="1"/>
      <c r="C1333" s="1"/>
      <c r="D1333" s="110"/>
      <c r="K1333" s="7"/>
    </row>
    <row r="1334" spans="1:11" ht="12.75">
      <c r="A1334" s="1"/>
      <c r="C1334" s="1"/>
      <c r="D1334" s="110"/>
      <c r="K1334" s="7"/>
    </row>
    <row r="1335" spans="1:11" ht="12.75">
      <c r="A1335" s="1"/>
      <c r="C1335" s="1"/>
      <c r="D1335" s="110"/>
      <c r="K1335" s="7"/>
    </row>
    <row r="1336" spans="1:11" ht="12.75">
      <c r="A1336" s="1"/>
      <c r="C1336" s="1"/>
      <c r="D1336" s="110"/>
      <c r="K1336" s="7"/>
    </row>
    <row r="1337" spans="1:11" ht="12.75">
      <c r="A1337" s="1"/>
      <c r="C1337" s="1"/>
      <c r="D1337" s="110"/>
      <c r="K1337" s="7"/>
    </row>
    <row r="1338" spans="1:11" ht="12.75">
      <c r="A1338" s="1"/>
      <c r="C1338" s="1"/>
      <c r="D1338" s="110"/>
      <c r="K1338" s="7"/>
    </row>
    <row r="1339" spans="1:11" ht="12.75">
      <c r="A1339" s="1"/>
      <c r="C1339" s="1"/>
      <c r="D1339" s="110"/>
      <c r="K1339" s="7"/>
    </row>
    <row r="1340" spans="1:11" ht="12.75">
      <c r="A1340" s="1"/>
      <c r="C1340" s="1"/>
      <c r="D1340" s="110"/>
      <c r="K1340" s="7"/>
    </row>
    <row r="1341" spans="1:11" ht="12.75">
      <c r="A1341" s="1"/>
      <c r="C1341" s="1"/>
      <c r="D1341" s="110"/>
      <c r="K1341" s="7"/>
    </row>
    <row r="1342" spans="1:11" ht="12.75">
      <c r="A1342" s="1"/>
      <c r="C1342" s="1"/>
      <c r="D1342" s="110"/>
      <c r="K1342" s="7"/>
    </row>
    <row r="1343" spans="1:11" ht="12.75">
      <c r="A1343" s="1"/>
      <c r="C1343" s="1"/>
      <c r="D1343" s="110"/>
      <c r="K1343" s="7"/>
    </row>
    <row r="1344" spans="1:11" ht="12.75">
      <c r="A1344" s="1"/>
      <c r="C1344" s="1"/>
      <c r="D1344" s="110"/>
      <c r="K1344" s="7"/>
    </row>
    <row r="1345" spans="1:11" ht="12.75">
      <c r="A1345" s="1"/>
      <c r="C1345" s="1"/>
      <c r="D1345" s="110"/>
      <c r="K1345" s="7"/>
    </row>
    <row r="1346" spans="1:11" ht="12.75">
      <c r="A1346" s="1"/>
      <c r="C1346" s="1"/>
      <c r="D1346" s="110"/>
      <c r="K1346" s="7"/>
    </row>
    <row r="1347" spans="1:11" ht="12.75">
      <c r="A1347" s="1"/>
      <c r="C1347" s="1"/>
      <c r="D1347" s="110"/>
      <c r="K1347" s="7"/>
    </row>
    <row r="1348" spans="1:11" ht="12.75">
      <c r="A1348" s="1"/>
      <c r="C1348" s="1"/>
      <c r="D1348" s="110"/>
      <c r="K1348" s="7"/>
    </row>
    <row r="1349" spans="1:11" ht="12.75">
      <c r="A1349" s="1"/>
      <c r="C1349" s="1"/>
      <c r="D1349" s="110"/>
      <c r="K1349" s="7"/>
    </row>
    <row r="1350" spans="1:11" ht="12.75">
      <c r="A1350" s="1"/>
      <c r="C1350" s="1"/>
      <c r="D1350" s="110"/>
      <c r="K1350" s="7"/>
    </row>
    <row r="1351" spans="1:11" ht="12.75">
      <c r="A1351" s="1"/>
      <c r="C1351" s="1"/>
      <c r="D1351" s="110"/>
      <c r="K1351" s="7"/>
    </row>
    <row r="1352" spans="1:11" ht="12.75">
      <c r="A1352" s="1"/>
      <c r="C1352" s="1"/>
      <c r="D1352" s="110"/>
      <c r="K1352" s="7"/>
    </row>
    <row r="1353" spans="1:11" ht="12.75">
      <c r="A1353" s="1"/>
      <c r="C1353" s="1"/>
      <c r="D1353" s="110"/>
      <c r="K1353" s="7"/>
    </row>
    <row r="1354" spans="1:11" ht="12.75">
      <c r="A1354" s="1"/>
      <c r="C1354" s="1"/>
      <c r="D1354" s="110"/>
      <c r="K1354" s="7"/>
    </row>
    <row r="1355" spans="1:11" ht="12.75">
      <c r="A1355" s="1"/>
      <c r="C1355" s="1"/>
      <c r="D1355" s="110"/>
      <c r="K1355" s="7"/>
    </row>
    <row r="1356" spans="1:11" ht="12.75">
      <c r="A1356" s="1"/>
      <c r="C1356" s="1"/>
      <c r="D1356" s="110"/>
      <c r="K1356" s="7"/>
    </row>
    <row r="1357" spans="1:11" ht="12.75">
      <c r="A1357" s="1"/>
      <c r="C1357" s="1"/>
      <c r="D1357" s="110"/>
      <c r="K1357" s="7"/>
    </row>
    <row r="1358" spans="1:11" ht="12.75">
      <c r="A1358" s="1"/>
      <c r="C1358" s="1"/>
      <c r="D1358" s="110"/>
      <c r="K1358" s="7"/>
    </row>
    <row r="1359" spans="1:11" ht="12.75">
      <c r="A1359" s="1"/>
      <c r="C1359" s="1"/>
      <c r="D1359" s="110"/>
      <c r="K1359" s="7"/>
    </row>
    <row r="1360" spans="1:11" ht="12.75">
      <c r="A1360" s="1"/>
      <c r="C1360" s="1"/>
      <c r="D1360" s="110"/>
      <c r="K1360" s="7"/>
    </row>
    <row r="1361" spans="1:11" ht="12.75">
      <c r="A1361" s="1"/>
      <c r="C1361" s="1"/>
      <c r="D1361" s="110"/>
      <c r="K1361" s="7"/>
    </row>
    <row r="1362" spans="1:11" ht="12.75">
      <c r="A1362" s="1"/>
      <c r="C1362" s="1"/>
      <c r="D1362" s="110"/>
      <c r="K1362" s="7"/>
    </row>
    <row r="1363" spans="1:11" ht="12.75">
      <c r="A1363" s="1"/>
      <c r="C1363" s="1"/>
      <c r="D1363" s="110"/>
      <c r="K1363" s="7"/>
    </row>
    <row r="1364" spans="1:11" ht="12.75">
      <c r="A1364" s="1"/>
      <c r="C1364" s="1"/>
      <c r="D1364" s="110"/>
      <c r="K1364" s="7"/>
    </row>
    <row r="1365" spans="1:11" ht="12.75">
      <c r="A1365" s="1"/>
      <c r="C1365" s="1"/>
      <c r="D1365" s="110"/>
      <c r="K1365" s="7"/>
    </row>
    <row r="1366" spans="1:11" ht="12.75">
      <c r="A1366" s="1"/>
      <c r="C1366" s="1"/>
      <c r="D1366" s="110"/>
      <c r="K1366" s="7"/>
    </row>
    <row r="1367" spans="1:11" ht="12.75">
      <c r="A1367" s="1"/>
      <c r="C1367" s="1"/>
      <c r="D1367" s="110"/>
      <c r="K1367" s="7"/>
    </row>
    <row r="1368" spans="1:11" ht="12.75">
      <c r="A1368" s="1"/>
      <c r="C1368" s="1"/>
      <c r="D1368" s="110"/>
      <c r="K1368" s="7"/>
    </row>
    <row r="1369" spans="1:11" ht="12.75">
      <c r="A1369" s="1"/>
      <c r="C1369" s="1"/>
      <c r="D1369" s="110"/>
      <c r="K1369" s="7"/>
    </row>
    <row r="1370" spans="1:11" ht="12.75">
      <c r="A1370" s="1"/>
      <c r="C1370" s="1"/>
      <c r="D1370" s="110"/>
      <c r="K1370" s="7"/>
    </row>
    <row r="1371" spans="1:11" ht="12.75">
      <c r="A1371" s="1"/>
      <c r="C1371" s="1"/>
      <c r="D1371" s="110"/>
      <c r="K1371" s="7"/>
    </row>
    <row r="1372" spans="1:11" ht="12.75">
      <c r="A1372" s="1"/>
      <c r="C1372" s="1"/>
      <c r="D1372" s="110"/>
      <c r="K1372" s="7"/>
    </row>
    <row r="1373" spans="1:11" ht="12.75">
      <c r="A1373" s="1"/>
      <c r="C1373" s="1"/>
      <c r="D1373" s="110"/>
      <c r="K1373" s="7"/>
    </row>
    <row r="1374" spans="1:11" ht="12.75">
      <c r="A1374" s="1"/>
      <c r="C1374" s="1"/>
      <c r="D1374" s="110"/>
      <c r="K1374" s="7"/>
    </row>
    <row r="1375" spans="1:11" ht="12.75">
      <c r="A1375" s="1"/>
      <c r="C1375" s="1"/>
      <c r="D1375" s="110"/>
      <c r="K1375" s="7"/>
    </row>
    <row r="1376" spans="1:11" ht="12.75">
      <c r="A1376" s="1"/>
      <c r="C1376" s="1"/>
      <c r="D1376" s="110"/>
      <c r="K1376" s="7"/>
    </row>
    <row r="1377" spans="1:11" ht="12.75">
      <c r="A1377" s="1"/>
      <c r="C1377" s="1"/>
      <c r="D1377" s="110"/>
      <c r="K1377" s="7"/>
    </row>
    <row r="1378" spans="1:11" ht="12.75">
      <c r="A1378" s="1"/>
      <c r="C1378" s="1"/>
      <c r="D1378" s="110"/>
      <c r="K1378" s="7"/>
    </row>
    <row r="1379" spans="1:11" ht="12.75">
      <c r="A1379" s="1"/>
      <c r="C1379" s="1"/>
      <c r="D1379" s="110"/>
      <c r="K1379" s="7"/>
    </row>
    <row r="1380" spans="1:11" ht="12.75">
      <c r="A1380" s="1"/>
      <c r="C1380" s="1"/>
      <c r="D1380" s="110"/>
      <c r="K1380" s="7"/>
    </row>
    <row r="1381" spans="1:11" ht="12.75">
      <c r="A1381" s="1"/>
      <c r="C1381" s="1"/>
      <c r="D1381" s="110"/>
      <c r="K1381" s="7"/>
    </row>
    <row r="1382" spans="1:11" ht="12.75">
      <c r="A1382" s="1"/>
      <c r="C1382" s="1"/>
      <c r="D1382" s="110"/>
      <c r="K1382" s="7"/>
    </row>
    <row r="1383" spans="1:11" ht="12.75">
      <c r="A1383" s="1"/>
      <c r="C1383" s="1"/>
      <c r="D1383" s="110"/>
      <c r="K1383" s="7"/>
    </row>
    <row r="1384" spans="1:11" ht="12.75">
      <c r="A1384" s="1"/>
      <c r="C1384" s="1"/>
      <c r="D1384" s="110"/>
      <c r="K1384" s="7"/>
    </row>
    <row r="1385" spans="1:11" ht="12.75">
      <c r="A1385" s="1"/>
      <c r="C1385" s="1"/>
      <c r="D1385" s="110"/>
      <c r="K1385" s="7"/>
    </row>
    <row r="1386" spans="1:11" ht="12.75">
      <c r="A1386" s="1"/>
      <c r="C1386" s="1"/>
      <c r="D1386" s="110"/>
      <c r="K1386" s="7"/>
    </row>
    <row r="1387" spans="1:11" ht="12.75">
      <c r="A1387" s="1"/>
      <c r="C1387" s="1"/>
      <c r="D1387" s="110"/>
      <c r="K1387" s="7"/>
    </row>
    <row r="1388" spans="1:11" ht="12.75">
      <c r="A1388" s="1"/>
      <c r="C1388" s="1"/>
      <c r="D1388" s="110"/>
      <c r="K1388" s="7"/>
    </row>
    <row r="1389" spans="1:11" ht="12.75">
      <c r="A1389" s="1"/>
      <c r="C1389" s="1"/>
      <c r="D1389" s="110"/>
      <c r="K1389" s="7"/>
    </row>
    <row r="1390" spans="1:11" ht="12.75">
      <c r="A1390" s="1"/>
      <c r="C1390" s="1"/>
      <c r="D1390" s="110"/>
      <c r="K1390" s="7"/>
    </row>
    <row r="1391" spans="1:11" ht="12.75">
      <c r="A1391" s="1"/>
      <c r="C1391" s="1"/>
      <c r="D1391" s="110"/>
      <c r="K1391" s="7"/>
    </row>
    <row r="1392" spans="1:11" ht="12.75">
      <c r="A1392" s="1"/>
      <c r="C1392" s="1"/>
      <c r="D1392" s="110"/>
      <c r="K1392" s="7"/>
    </row>
    <row r="1393" spans="1:11" ht="12.75">
      <c r="A1393" s="1"/>
      <c r="C1393" s="1"/>
      <c r="D1393" s="110"/>
      <c r="K1393" s="7"/>
    </row>
    <row r="1394" spans="1:11" ht="12.75">
      <c r="A1394" s="1"/>
      <c r="C1394" s="1"/>
      <c r="D1394" s="110"/>
      <c r="K1394" s="7"/>
    </row>
    <row r="1395" spans="1:11" ht="12.75">
      <c r="A1395" s="1"/>
      <c r="C1395" s="1"/>
      <c r="D1395" s="110"/>
      <c r="K1395" s="7"/>
    </row>
    <row r="1396" spans="1:11" ht="12.75">
      <c r="A1396" s="1"/>
      <c r="C1396" s="1"/>
      <c r="D1396" s="110"/>
      <c r="K1396" s="7"/>
    </row>
    <row r="1397" spans="1:11" ht="12.75">
      <c r="A1397" s="1"/>
      <c r="C1397" s="1"/>
      <c r="D1397" s="110"/>
      <c r="K1397" s="7"/>
    </row>
    <row r="1398" spans="1:11" ht="12.75">
      <c r="A1398" s="1"/>
      <c r="C1398" s="1"/>
      <c r="D1398" s="110"/>
      <c r="K1398" s="7"/>
    </row>
    <row r="1399" spans="1:11" ht="12.75">
      <c r="A1399" s="1"/>
      <c r="C1399" s="1"/>
      <c r="D1399" s="110"/>
      <c r="K1399" s="7"/>
    </row>
    <row r="1400" spans="1:11" ht="12.75">
      <c r="A1400" s="1"/>
      <c r="C1400" s="1"/>
      <c r="D1400" s="110"/>
      <c r="K1400" s="7"/>
    </row>
    <row r="1401" spans="1:11" ht="12.75">
      <c r="A1401" s="1"/>
      <c r="C1401" s="1"/>
      <c r="D1401" s="110"/>
      <c r="K1401" s="7"/>
    </row>
    <row r="1402" spans="1:11" ht="12.75">
      <c r="A1402" s="1"/>
      <c r="C1402" s="1"/>
      <c r="D1402" s="110"/>
      <c r="K1402" s="7"/>
    </row>
    <row r="1403" spans="1:11" ht="12.75">
      <c r="A1403" s="1"/>
      <c r="C1403" s="1"/>
      <c r="D1403" s="110"/>
      <c r="K1403" s="7"/>
    </row>
    <row r="1404" spans="1:11" ht="12.75">
      <c r="A1404" s="1"/>
      <c r="C1404" s="1"/>
      <c r="D1404" s="110"/>
      <c r="K1404" s="7"/>
    </row>
    <row r="1405" spans="1:11" ht="12.75">
      <c r="A1405" s="1"/>
      <c r="C1405" s="1"/>
      <c r="D1405" s="110"/>
      <c r="K1405" s="7"/>
    </row>
    <row r="1406" spans="1:11" ht="12.75">
      <c r="A1406" s="1"/>
      <c r="C1406" s="1"/>
      <c r="D1406" s="110"/>
      <c r="K1406" s="7"/>
    </row>
    <row r="1407" spans="1:11" ht="12.75">
      <c r="A1407" s="1"/>
      <c r="C1407" s="1"/>
      <c r="D1407" s="110"/>
      <c r="K1407" s="7"/>
    </row>
    <row r="1408" spans="1:11" ht="12.75">
      <c r="A1408" s="1"/>
      <c r="C1408" s="1"/>
      <c r="D1408" s="110"/>
      <c r="K1408" s="7"/>
    </row>
    <row r="1409" spans="1:11" ht="12.75">
      <c r="A1409" s="1"/>
      <c r="C1409" s="1"/>
      <c r="D1409" s="110"/>
      <c r="K1409" s="7"/>
    </row>
    <row r="1410" spans="1:11" ht="12.75">
      <c r="A1410" s="1"/>
      <c r="C1410" s="1"/>
      <c r="D1410" s="110"/>
      <c r="K1410" s="7"/>
    </row>
    <row r="1411" spans="1:11" ht="12.75">
      <c r="A1411" s="1"/>
      <c r="C1411" s="1"/>
      <c r="D1411" s="110"/>
      <c r="K1411" s="7"/>
    </row>
    <row r="1412" spans="1:11" ht="12.75">
      <c r="A1412" s="1"/>
      <c r="C1412" s="1"/>
      <c r="D1412" s="110"/>
      <c r="K1412" s="7"/>
    </row>
    <row r="1413" spans="1:11" ht="12.75">
      <c r="A1413" s="1"/>
      <c r="C1413" s="1"/>
      <c r="D1413" s="110"/>
      <c r="K1413" s="7"/>
    </row>
    <row r="1414" spans="1:11" ht="12.75">
      <c r="A1414" s="1"/>
      <c r="C1414" s="1"/>
      <c r="D1414" s="110"/>
      <c r="K1414" s="7"/>
    </row>
    <row r="1415" spans="1:11" ht="12.75">
      <c r="A1415" s="1"/>
      <c r="C1415" s="1"/>
      <c r="D1415" s="110"/>
      <c r="K1415" s="7"/>
    </row>
    <row r="1416" spans="1:11" ht="12.75">
      <c r="A1416" s="1"/>
      <c r="C1416" s="1"/>
      <c r="D1416" s="110"/>
      <c r="K1416" s="7"/>
    </row>
    <row r="1417" spans="1:11" ht="12.75">
      <c r="A1417" s="1"/>
      <c r="C1417" s="1"/>
      <c r="D1417" s="110"/>
      <c r="K1417" s="7"/>
    </row>
    <row r="1418" spans="1:11" ht="12.75">
      <c r="A1418" s="1"/>
      <c r="C1418" s="1"/>
      <c r="D1418" s="110"/>
      <c r="K1418" s="7"/>
    </row>
    <row r="1419" spans="1:11" ht="12.75">
      <c r="A1419" s="1"/>
      <c r="C1419" s="1"/>
      <c r="D1419" s="110"/>
      <c r="K1419" s="7"/>
    </row>
    <row r="1420" spans="1:11" ht="12.75">
      <c r="A1420" s="1"/>
      <c r="C1420" s="1"/>
      <c r="D1420" s="110"/>
      <c r="K1420" s="7"/>
    </row>
    <row r="1421" spans="1:11" ht="12.75">
      <c r="A1421" s="1"/>
      <c r="C1421" s="1"/>
      <c r="D1421" s="110"/>
      <c r="K1421" s="7"/>
    </row>
    <row r="1422" spans="1:11" ht="12.75">
      <c r="A1422" s="1"/>
      <c r="C1422" s="1"/>
      <c r="D1422" s="110"/>
      <c r="K1422" s="7"/>
    </row>
    <row r="1423" spans="1:11" ht="12.75">
      <c r="A1423" s="1"/>
      <c r="C1423" s="1"/>
      <c r="D1423" s="110"/>
      <c r="K1423" s="7"/>
    </row>
    <row r="1424" spans="1:11" ht="12.75">
      <c r="A1424" s="1"/>
      <c r="C1424" s="1"/>
      <c r="D1424" s="110"/>
      <c r="K1424" s="7"/>
    </row>
    <row r="1425" spans="1:11" ht="12.75">
      <c r="A1425" s="1"/>
      <c r="C1425" s="1"/>
      <c r="D1425" s="110"/>
      <c r="K1425" s="7"/>
    </row>
    <row r="1426" spans="1:11" ht="12.75">
      <c r="A1426" s="1"/>
      <c r="C1426" s="1"/>
      <c r="D1426" s="110"/>
      <c r="K1426" s="7"/>
    </row>
    <row r="1427" spans="1:11" ht="12.75">
      <c r="A1427" s="1"/>
      <c r="C1427" s="1"/>
      <c r="D1427" s="110"/>
      <c r="K1427" s="7"/>
    </row>
    <row r="1428" spans="1:11" ht="12.75">
      <c r="A1428" s="1"/>
      <c r="C1428" s="1"/>
      <c r="D1428" s="110"/>
      <c r="K1428" s="7"/>
    </row>
    <row r="1429" spans="1:11" ht="12.75">
      <c r="A1429" s="1"/>
      <c r="C1429" s="1"/>
      <c r="D1429" s="110"/>
      <c r="K1429" s="7"/>
    </row>
    <row r="1430" spans="1:11" ht="12.75">
      <c r="A1430" s="1"/>
      <c r="C1430" s="1"/>
      <c r="D1430" s="110"/>
      <c r="K1430" s="7"/>
    </row>
    <row r="1431" spans="1:11" ht="12.75">
      <c r="A1431" s="1"/>
      <c r="C1431" s="1"/>
      <c r="D1431" s="110"/>
      <c r="K1431" s="7"/>
    </row>
    <row r="1432" spans="1:11" ht="12.75">
      <c r="A1432" s="1"/>
      <c r="C1432" s="1"/>
      <c r="D1432" s="110"/>
      <c r="K1432" s="7"/>
    </row>
    <row r="1433" spans="1:11" ht="12.75">
      <c r="A1433" s="1"/>
      <c r="C1433" s="1"/>
      <c r="D1433" s="110"/>
      <c r="K1433" s="7"/>
    </row>
    <row r="1434" spans="1:11" ht="12.75">
      <c r="A1434" s="1"/>
      <c r="C1434" s="1"/>
      <c r="D1434" s="110"/>
      <c r="K1434" s="7"/>
    </row>
    <row r="1435" spans="1:11" ht="12.75">
      <c r="A1435" s="1"/>
      <c r="C1435" s="1"/>
      <c r="D1435" s="110"/>
      <c r="K1435" s="7"/>
    </row>
    <row r="1436" spans="1:11" ht="12.75">
      <c r="A1436" s="1"/>
      <c r="C1436" s="1"/>
      <c r="D1436" s="110"/>
      <c r="K1436" s="7"/>
    </row>
    <row r="1437" spans="1:11" ht="12.75">
      <c r="A1437" s="1"/>
      <c r="C1437" s="1"/>
      <c r="D1437" s="110"/>
      <c r="K1437" s="7"/>
    </row>
    <row r="1438" spans="1:11" ht="12.75">
      <c r="A1438" s="1"/>
      <c r="C1438" s="1"/>
      <c r="D1438" s="110"/>
      <c r="K1438" s="7"/>
    </row>
    <row r="1439" spans="1:11" ht="12.75">
      <c r="A1439" s="1"/>
      <c r="C1439" s="1"/>
      <c r="D1439" s="110"/>
      <c r="K1439" s="7"/>
    </row>
    <row r="1440" spans="1:11" ht="12.75">
      <c r="A1440" s="1"/>
      <c r="C1440" s="1"/>
      <c r="D1440" s="110"/>
      <c r="K1440" s="7"/>
    </row>
    <row r="1441" spans="1:11" ht="12.75">
      <c r="A1441" s="1"/>
      <c r="C1441" s="1"/>
      <c r="D1441" s="110"/>
      <c r="K1441" s="7"/>
    </row>
    <row r="1442" spans="1:11" ht="12.75">
      <c r="A1442" s="1"/>
      <c r="C1442" s="1"/>
      <c r="D1442" s="110"/>
      <c r="K1442" s="7"/>
    </row>
    <row r="1443" spans="1:11" ht="12.75">
      <c r="A1443" s="1"/>
      <c r="C1443" s="1"/>
      <c r="D1443" s="110"/>
      <c r="K1443" s="7"/>
    </row>
    <row r="1444" spans="1:11" ht="12.75">
      <c r="A1444" s="1"/>
      <c r="C1444" s="1"/>
      <c r="D1444" s="110"/>
      <c r="K1444" s="7"/>
    </row>
    <row r="1445" spans="1:11" ht="12.75">
      <c r="A1445" s="1"/>
      <c r="C1445" s="1"/>
      <c r="D1445" s="110"/>
      <c r="K1445" s="7"/>
    </row>
    <row r="1446" spans="1:11" ht="12.75">
      <c r="A1446" s="1"/>
      <c r="C1446" s="1"/>
      <c r="D1446" s="110"/>
      <c r="K1446" s="7"/>
    </row>
    <row r="1447" spans="1:11" ht="12.75">
      <c r="A1447" s="1"/>
      <c r="C1447" s="1"/>
      <c r="D1447" s="110"/>
      <c r="K1447" s="7"/>
    </row>
    <row r="1448" spans="1:11" ht="12.75">
      <c r="A1448" s="1"/>
      <c r="C1448" s="1"/>
      <c r="D1448" s="110"/>
      <c r="K1448" s="7"/>
    </row>
    <row r="1449" spans="1:11" ht="12.75">
      <c r="A1449" s="1"/>
      <c r="C1449" s="1"/>
      <c r="D1449" s="110"/>
      <c r="K1449" s="7"/>
    </row>
    <row r="1450" spans="1:11" ht="12.75">
      <c r="A1450" s="1"/>
      <c r="C1450" s="1"/>
      <c r="D1450" s="110"/>
      <c r="K1450" s="7"/>
    </row>
    <row r="1451" spans="1:11" ht="12.75">
      <c r="A1451" s="1"/>
      <c r="C1451" s="1"/>
      <c r="D1451" s="110"/>
      <c r="K1451" s="7"/>
    </row>
    <row r="1452" spans="1:11" ht="12.75">
      <c r="A1452" s="1"/>
      <c r="C1452" s="1"/>
      <c r="D1452" s="110"/>
      <c r="K1452" s="7"/>
    </row>
    <row r="1453" spans="1:11" ht="12.75">
      <c r="A1453" s="1"/>
      <c r="C1453" s="1"/>
      <c r="D1453" s="110"/>
      <c r="K1453" s="7"/>
    </row>
    <row r="1454" spans="1:11" ht="12.75">
      <c r="A1454" s="1"/>
      <c r="C1454" s="1"/>
      <c r="D1454" s="110"/>
      <c r="K1454" s="7"/>
    </row>
    <row r="1455" spans="1:11" ht="12.75">
      <c r="A1455" s="1"/>
      <c r="C1455" s="1"/>
      <c r="D1455" s="110"/>
      <c r="K1455" s="7"/>
    </row>
    <row r="1456" spans="1:11" ht="12.75">
      <c r="A1456" s="1"/>
      <c r="C1456" s="1"/>
      <c r="D1456" s="110"/>
      <c r="K1456" s="7"/>
    </row>
    <row r="1457" spans="1:11" ht="12.75">
      <c r="A1457" s="1"/>
      <c r="C1457" s="1"/>
      <c r="D1457" s="110"/>
      <c r="K1457" s="7"/>
    </row>
    <row r="1458" spans="1:11" ht="12.75">
      <c r="A1458" s="1"/>
      <c r="C1458" s="1"/>
      <c r="D1458" s="110"/>
      <c r="K1458" s="7"/>
    </row>
    <row r="1459" spans="1:11" ht="12.75">
      <c r="A1459" s="1"/>
      <c r="C1459" s="1"/>
      <c r="D1459" s="110"/>
      <c r="K1459" s="7"/>
    </row>
    <row r="1460" spans="1:11" ht="12.75">
      <c r="A1460" s="1"/>
      <c r="C1460" s="1"/>
      <c r="D1460" s="110"/>
      <c r="K1460" s="7"/>
    </row>
    <row r="1461" spans="1:11" ht="12.75">
      <c r="A1461" s="1"/>
      <c r="C1461" s="1"/>
      <c r="D1461" s="110"/>
      <c r="K1461" s="7"/>
    </row>
    <row r="1462" spans="1:11" ht="12.75">
      <c r="A1462" s="1"/>
      <c r="C1462" s="1"/>
      <c r="D1462" s="110"/>
      <c r="K1462" s="7"/>
    </row>
    <row r="1463" spans="1:11" ht="12.75">
      <c r="A1463" s="1"/>
      <c r="C1463" s="1"/>
      <c r="D1463" s="110"/>
      <c r="K1463" s="7"/>
    </row>
    <row r="1464" spans="1:11" ht="12.75">
      <c r="A1464" s="1"/>
      <c r="C1464" s="1"/>
      <c r="D1464" s="110"/>
      <c r="K1464" s="7"/>
    </row>
    <row r="1465" spans="1:11" ht="12.75">
      <c r="A1465" s="1"/>
      <c r="C1465" s="1"/>
      <c r="D1465" s="110"/>
      <c r="K1465" s="7"/>
    </row>
    <row r="1466" spans="1:11" ht="12.75">
      <c r="A1466" s="1"/>
      <c r="C1466" s="1"/>
      <c r="D1466" s="110"/>
      <c r="K1466" s="7"/>
    </row>
    <row r="1467" spans="1:11" ht="12.75">
      <c r="A1467" s="1"/>
      <c r="C1467" s="1"/>
      <c r="D1467" s="110"/>
      <c r="K1467" s="7"/>
    </row>
    <row r="1468" spans="1:11" ht="12.75">
      <c r="A1468" s="1"/>
      <c r="C1468" s="1"/>
      <c r="D1468" s="110"/>
      <c r="K1468" s="7"/>
    </row>
    <row r="1469" spans="1:11" ht="12.75">
      <c r="A1469" s="1"/>
      <c r="C1469" s="1"/>
      <c r="D1469" s="110"/>
      <c r="K1469" s="7"/>
    </row>
    <row r="1470" spans="1:11" ht="12.75">
      <c r="A1470" s="1"/>
      <c r="C1470" s="1"/>
      <c r="D1470" s="110"/>
      <c r="K1470" s="7"/>
    </row>
    <row r="1471" spans="1:11" ht="12.75">
      <c r="A1471" s="1"/>
      <c r="C1471" s="1"/>
      <c r="D1471" s="110"/>
      <c r="K1471" s="7"/>
    </row>
    <row r="1472" spans="1:11" ht="12.75">
      <c r="A1472" s="1"/>
      <c r="C1472" s="1"/>
      <c r="D1472" s="110"/>
      <c r="K1472" s="7"/>
    </row>
    <row r="1473" spans="1:11" ht="12.75">
      <c r="A1473" s="1"/>
      <c r="C1473" s="1"/>
      <c r="D1473" s="110"/>
      <c r="K1473" s="7"/>
    </row>
    <row r="1474" spans="1:11" ht="12.75">
      <c r="A1474" s="1"/>
      <c r="C1474" s="1"/>
      <c r="D1474" s="110"/>
      <c r="K1474" s="7"/>
    </row>
    <row r="1475" spans="1:11" ht="12.75">
      <c r="A1475" s="1"/>
      <c r="C1475" s="1"/>
      <c r="D1475" s="110"/>
      <c r="K1475" s="7"/>
    </row>
    <row r="1476" spans="1:11" ht="12.75">
      <c r="A1476" s="1"/>
      <c r="C1476" s="1"/>
      <c r="D1476" s="110"/>
      <c r="K1476" s="7"/>
    </row>
    <row r="1477" spans="1:11" ht="12.75">
      <c r="A1477" s="1"/>
      <c r="C1477" s="1"/>
      <c r="D1477" s="110"/>
      <c r="K1477" s="7"/>
    </row>
    <row r="1478" spans="1:11" ht="12.75">
      <c r="A1478" s="1"/>
      <c r="C1478" s="1"/>
      <c r="D1478" s="110"/>
      <c r="K1478" s="7"/>
    </row>
    <row r="1479" spans="1:11" ht="12.75">
      <c r="A1479" s="1"/>
      <c r="C1479" s="1"/>
      <c r="D1479" s="110"/>
      <c r="K1479" s="7"/>
    </row>
    <row r="1480" spans="1:11" ht="12.75">
      <c r="A1480" s="1"/>
      <c r="C1480" s="1"/>
      <c r="D1480" s="110"/>
      <c r="K1480" s="7"/>
    </row>
    <row r="1481" spans="1:11" ht="12.75">
      <c r="A1481" s="1"/>
      <c r="C1481" s="1"/>
      <c r="D1481" s="110"/>
      <c r="K1481" s="7"/>
    </row>
    <row r="1482" spans="1:11" ht="12.75">
      <c r="A1482" s="1"/>
      <c r="C1482" s="1"/>
      <c r="D1482" s="110"/>
      <c r="K1482" s="7"/>
    </row>
    <row r="1483" spans="1:11" ht="12.75">
      <c r="A1483" s="1"/>
      <c r="C1483" s="1"/>
      <c r="D1483" s="110"/>
      <c r="K1483" s="7"/>
    </row>
    <row r="1484" spans="1:11" ht="12.75">
      <c r="A1484" s="1"/>
      <c r="C1484" s="1"/>
      <c r="D1484" s="110"/>
      <c r="K1484" s="7"/>
    </row>
    <row r="1485" spans="1:11" ht="12.75">
      <c r="A1485" s="1"/>
      <c r="C1485" s="1"/>
      <c r="D1485" s="110"/>
      <c r="K1485" s="7"/>
    </row>
    <row r="1486" spans="1:11" ht="12.75">
      <c r="A1486" s="1"/>
      <c r="C1486" s="1"/>
      <c r="D1486" s="110"/>
      <c r="K1486" s="7"/>
    </row>
    <row r="1487" spans="1:11" ht="12.75">
      <c r="A1487" s="1"/>
      <c r="C1487" s="1"/>
      <c r="D1487" s="110"/>
      <c r="K1487" s="7"/>
    </row>
    <row r="1488" spans="1:11" ht="12.75">
      <c r="A1488" s="1"/>
      <c r="C1488" s="1"/>
      <c r="D1488" s="110"/>
      <c r="K1488" s="7"/>
    </row>
    <row r="1489" spans="1:11" ht="12.75">
      <c r="A1489" s="1"/>
      <c r="C1489" s="1"/>
      <c r="D1489" s="110"/>
      <c r="K1489" s="7"/>
    </row>
    <row r="1490" spans="1:11" ht="12.75">
      <c r="A1490" s="1"/>
      <c r="C1490" s="1"/>
      <c r="D1490" s="110"/>
      <c r="K1490" s="7"/>
    </row>
    <row r="1491" spans="1:11" ht="12.75">
      <c r="A1491" s="1"/>
      <c r="C1491" s="1"/>
      <c r="D1491" s="110"/>
      <c r="K1491" s="7"/>
    </row>
    <row r="1492" spans="1:11" ht="12.75">
      <c r="A1492" s="1"/>
      <c r="C1492" s="1"/>
      <c r="D1492" s="110"/>
      <c r="K1492" s="7"/>
    </row>
    <row r="1493" spans="1:11" ht="12.75">
      <c r="A1493" s="1"/>
      <c r="C1493" s="1"/>
      <c r="D1493" s="110"/>
      <c r="K1493" s="7"/>
    </row>
    <row r="1494" spans="1:11" ht="12.75">
      <c r="A1494" s="1"/>
      <c r="C1494" s="1"/>
      <c r="D1494" s="110"/>
      <c r="K1494" s="7"/>
    </row>
    <row r="1495" spans="1:11" ht="12.75">
      <c r="A1495" s="1"/>
      <c r="C1495" s="1"/>
      <c r="D1495" s="110"/>
      <c r="K1495" s="7"/>
    </row>
    <row r="1496" spans="1:11" ht="12.75">
      <c r="A1496" s="1"/>
      <c r="C1496" s="1"/>
      <c r="D1496" s="110"/>
      <c r="K1496" s="7"/>
    </row>
    <row r="1497" spans="1:11" ht="12.75">
      <c r="A1497" s="1"/>
      <c r="C1497" s="1"/>
      <c r="D1497" s="110"/>
      <c r="K1497" s="7"/>
    </row>
    <row r="1498" spans="1:11" ht="12.75">
      <c r="A1498" s="1"/>
      <c r="C1498" s="1"/>
      <c r="D1498" s="110"/>
      <c r="K1498" s="7"/>
    </row>
    <row r="1499" spans="1:11" ht="12.75">
      <c r="A1499" s="1"/>
      <c r="C1499" s="1"/>
      <c r="D1499" s="110"/>
      <c r="K1499" s="7"/>
    </row>
    <row r="1500" spans="1:11" ht="12.75">
      <c r="A1500" s="1"/>
      <c r="C1500" s="1"/>
      <c r="D1500" s="110"/>
      <c r="K1500" s="7"/>
    </row>
    <row r="1501" spans="1:11" ht="12.75">
      <c r="A1501" s="1"/>
      <c r="C1501" s="1"/>
      <c r="D1501" s="110"/>
      <c r="K1501" s="7"/>
    </row>
    <row r="1502" spans="1:11" ht="12.75">
      <c r="A1502" s="1"/>
      <c r="C1502" s="1"/>
      <c r="D1502" s="110"/>
      <c r="K1502" s="7"/>
    </row>
    <row r="1503" spans="1:11" ht="12.75">
      <c r="A1503" s="1"/>
      <c r="C1503" s="1"/>
      <c r="D1503" s="110"/>
      <c r="K1503" s="7"/>
    </row>
    <row r="1504" spans="1:11" ht="12.75">
      <c r="A1504" s="1"/>
      <c r="C1504" s="1"/>
      <c r="D1504" s="110"/>
      <c r="K1504" s="7"/>
    </row>
    <row r="1505" spans="1:11" ht="12.75">
      <c r="A1505" s="1"/>
      <c r="C1505" s="1"/>
      <c r="D1505" s="110"/>
      <c r="K1505" s="7"/>
    </row>
    <row r="1506" spans="1:11" ht="12.75">
      <c r="A1506" s="1"/>
      <c r="C1506" s="1"/>
      <c r="D1506" s="110"/>
      <c r="K1506" s="7"/>
    </row>
    <row r="1507" spans="1:11" ht="12.75">
      <c r="A1507" s="1"/>
      <c r="C1507" s="1"/>
      <c r="D1507" s="110"/>
      <c r="K1507" s="7"/>
    </row>
    <row r="1508" spans="1:11" ht="12.75">
      <c r="A1508" s="1"/>
      <c r="C1508" s="1"/>
      <c r="D1508" s="110"/>
      <c r="K1508" s="7"/>
    </row>
    <row r="1509" spans="1:11" ht="12.75">
      <c r="A1509" s="1"/>
      <c r="C1509" s="1"/>
      <c r="D1509" s="110"/>
      <c r="K1509" s="7"/>
    </row>
    <row r="1510" spans="1:11" ht="12.75">
      <c r="A1510" s="1"/>
      <c r="C1510" s="1"/>
      <c r="D1510" s="110"/>
      <c r="K1510" s="7"/>
    </row>
    <row r="1511" spans="1:11" ht="12.75">
      <c r="A1511" s="1"/>
      <c r="C1511" s="1"/>
      <c r="D1511" s="110"/>
      <c r="K1511" s="7"/>
    </row>
    <row r="1512" spans="1:11" ht="12.75">
      <c r="A1512" s="1"/>
      <c r="C1512" s="1"/>
      <c r="D1512" s="110"/>
      <c r="K1512" s="7"/>
    </row>
    <row r="1513" spans="1:11" ht="12.75">
      <c r="A1513" s="1"/>
      <c r="C1513" s="1"/>
      <c r="D1513" s="110"/>
      <c r="K1513" s="7"/>
    </row>
    <row r="1514" spans="1:11" ht="12.75">
      <c r="A1514" s="1"/>
      <c r="C1514" s="1"/>
      <c r="D1514" s="110"/>
      <c r="K1514" s="7"/>
    </row>
    <row r="1515" spans="1:11" ht="12.75">
      <c r="A1515" s="1"/>
      <c r="C1515" s="1"/>
      <c r="D1515" s="110"/>
      <c r="K1515" s="7"/>
    </row>
    <row r="1516" spans="1:11" ht="12.75">
      <c r="A1516" s="1"/>
      <c r="C1516" s="1"/>
      <c r="D1516" s="110"/>
      <c r="K1516" s="7"/>
    </row>
    <row r="1517" spans="1:11" ht="12.75">
      <c r="A1517" s="1"/>
      <c r="C1517" s="1"/>
      <c r="D1517" s="110"/>
      <c r="K1517" s="7"/>
    </row>
    <row r="1518" spans="1:11" ht="12.75">
      <c r="A1518" s="1"/>
      <c r="C1518" s="1"/>
      <c r="D1518" s="110"/>
      <c r="K1518" s="7"/>
    </row>
    <row r="1519" spans="1:11" ht="12.75">
      <c r="A1519" s="1"/>
      <c r="C1519" s="1"/>
      <c r="D1519" s="110"/>
      <c r="K1519" s="7"/>
    </row>
    <row r="1520" spans="1:11" ht="12.75">
      <c r="A1520" s="1"/>
      <c r="C1520" s="1"/>
      <c r="D1520" s="110"/>
      <c r="K1520" s="7"/>
    </row>
    <row r="1521" spans="1:11" ht="12.75">
      <c r="A1521" s="1"/>
      <c r="C1521" s="1"/>
      <c r="D1521" s="110"/>
      <c r="K1521" s="7"/>
    </row>
    <row r="1522" spans="1:11" ht="12.75">
      <c r="A1522" s="1"/>
      <c r="C1522" s="1"/>
      <c r="D1522" s="110"/>
      <c r="K1522" s="7"/>
    </row>
    <row r="1523" spans="1:11" ht="12.75">
      <c r="A1523" s="1"/>
      <c r="C1523" s="1"/>
      <c r="D1523" s="110"/>
      <c r="K1523" s="7"/>
    </row>
    <row r="1524" spans="1:11" ht="12.75">
      <c r="A1524" s="1"/>
      <c r="C1524" s="1"/>
      <c r="D1524" s="110"/>
      <c r="K1524" s="7"/>
    </row>
    <row r="1525" spans="1:11" ht="12.75">
      <c r="A1525" s="1"/>
      <c r="C1525" s="1"/>
      <c r="D1525" s="110"/>
      <c r="K1525" s="7"/>
    </row>
    <row r="1526" spans="1:11" ht="12.75">
      <c r="A1526" s="1"/>
      <c r="C1526" s="1"/>
      <c r="D1526" s="110"/>
      <c r="K1526" s="7"/>
    </row>
    <row r="1527" spans="1:11" ht="12.75">
      <c r="A1527" s="1"/>
      <c r="C1527" s="1"/>
      <c r="D1527" s="110"/>
      <c r="K1527" s="7"/>
    </row>
    <row r="1528" spans="1:11" ht="12.75">
      <c r="A1528" s="1"/>
      <c r="C1528" s="1"/>
      <c r="D1528" s="110"/>
      <c r="K1528" s="7"/>
    </row>
    <row r="1529" spans="1:11" ht="12.75">
      <c r="A1529" s="1"/>
      <c r="C1529" s="1"/>
      <c r="D1529" s="110"/>
      <c r="K1529" s="7"/>
    </row>
    <row r="1530" spans="1:11" ht="12.75">
      <c r="A1530" s="1"/>
      <c r="C1530" s="1"/>
      <c r="D1530" s="110"/>
      <c r="K1530" s="7"/>
    </row>
    <row r="1531" spans="1:11" ht="12.75">
      <c r="A1531" s="1"/>
      <c r="C1531" s="1"/>
      <c r="D1531" s="110"/>
      <c r="K1531" s="7"/>
    </row>
    <row r="1532" spans="1:11" ht="12.75">
      <c r="A1532" s="1"/>
      <c r="C1532" s="1"/>
      <c r="D1532" s="110"/>
      <c r="K1532" s="7"/>
    </row>
    <row r="1533" spans="1:11" ht="12.75">
      <c r="A1533" s="1"/>
      <c r="C1533" s="1"/>
      <c r="D1533" s="110"/>
      <c r="K1533" s="7"/>
    </row>
    <row r="1534" spans="1:11" ht="12.75">
      <c r="A1534" s="1"/>
      <c r="C1534" s="1"/>
      <c r="D1534" s="110"/>
      <c r="K1534" s="7"/>
    </row>
    <row r="1535" spans="1:11" ht="12.75">
      <c r="A1535" s="1"/>
      <c r="C1535" s="1"/>
      <c r="D1535" s="110"/>
      <c r="K1535" s="7"/>
    </row>
    <row r="1536" spans="1:11" ht="12.75">
      <c r="A1536" s="1"/>
      <c r="C1536" s="1"/>
      <c r="D1536" s="110"/>
      <c r="K1536" s="7"/>
    </row>
    <row r="1537" spans="1:11" ht="12.75">
      <c r="A1537" s="1"/>
      <c r="C1537" s="1"/>
      <c r="D1537" s="110"/>
      <c r="K1537" s="7"/>
    </row>
    <row r="1538" spans="1:11" ht="12.75">
      <c r="A1538" s="1"/>
      <c r="C1538" s="1"/>
      <c r="D1538" s="110"/>
      <c r="K1538" s="7"/>
    </row>
    <row r="1539" spans="1:11" ht="12.75">
      <c r="A1539" s="1"/>
      <c r="C1539" s="1"/>
      <c r="D1539" s="110"/>
      <c r="K1539" s="7"/>
    </row>
    <row r="1540" spans="1:11" ht="12.75">
      <c r="A1540" s="1"/>
      <c r="C1540" s="1"/>
      <c r="D1540" s="110"/>
      <c r="K1540" s="7"/>
    </row>
    <row r="1541" spans="1:11" ht="12.75">
      <c r="A1541" s="1"/>
      <c r="C1541" s="1"/>
      <c r="D1541" s="110"/>
      <c r="K1541" s="7"/>
    </row>
    <row r="1542" spans="1:11" ht="12.75">
      <c r="A1542" s="1"/>
      <c r="C1542" s="1"/>
      <c r="D1542" s="110"/>
      <c r="K1542" s="7"/>
    </row>
    <row r="1543" spans="1:11" ht="12.75">
      <c r="A1543" s="1"/>
      <c r="C1543" s="1"/>
      <c r="D1543" s="110"/>
      <c r="K1543" s="7"/>
    </row>
    <row r="1544" spans="1:11" ht="12.75">
      <c r="A1544" s="1"/>
      <c r="C1544" s="1"/>
      <c r="D1544" s="110"/>
      <c r="K1544" s="7"/>
    </row>
    <row r="1545" spans="1:11" ht="12.75">
      <c r="A1545" s="1"/>
      <c r="C1545" s="1"/>
      <c r="D1545" s="110"/>
      <c r="K1545" s="7"/>
    </row>
    <row r="1546" spans="1:11" ht="12.75">
      <c r="A1546" s="1"/>
      <c r="C1546" s="1"/>
      <c r="D1546" s="110"/>
      <c r="K1546" s="7"/>
    </row>
    <row r="1547" spans="1:11" ht="12.75">
      <c r="A1547" s="1"/>
      <c r="C1547" s="1"/>
      <c r="D1547" s="110"/>
      <c r="K1547" s="7"/>
    </row>
    <row r="1548" spans="1:11" ht="12.75">
      <c r="A1548" s="1"/>
      <c r="C1548" s="1"/>
      <c r="D1548" s="110"/>
      <c r="K1548" s="7"/>
    </row>
    <row r="1549" spans="1:11" ht="12.75">
      <c r="A1549" s="1"/>
      <c r="C1549" s="1"/>
      <c r="D1549" s="110"/>
      <c r="K1549" s="7"/>
    </row>
    <row r="1550" spans="1:11" ht="12.75">
      <c r="A1550" s="1"/>
      <c r="C1550" s="1"/>
      <c r="D1550" s="110"/>
      <c r="K1550" s="7"/>
    </row>
    <row r="1551" spans="1:11" ht="12.75">
      <c r="A1551" s="1"/>
      <c r="C1551" s="1"/>
      <c r="D1551" s="110"/>
      <c r="K1551" s="7"/>
    </row>
    <row r="1552" spans="1:11" ht="12.75">
      <c r="A1552" s="1"/>
      <c r="C1552" s="1"/>
      <c r="D1552" s="110"/>
      <c r="K1552" s="7"/>
    </row>
    <row r="1553" spans="1:11" ht="12.75">
      <c r="A1553" s="1"/>
      <c r="C1553" s="1"/>
      <c r="D1553" s="110"/>
      <c r="K1553" s="7"/>
    </row>
    <row r="1554" spans="1:11" ht="12.75">
      <c r="A1554" s="1"/>
      <c r="C1554" s="1"/>
      <c r="D1554" s="110"/>
      <c r="K1554" s="7"/>
    </row>
    <row r="1555" spans="1:11" ht="12.75">
      <c r="A1555" s="1"/>
      <c r="C1555" s="1"/>
      <c r="D1555" s="110"/>
      <c r="K1555" s="7"/>
    </row>
    <row r="1556" spans="1:11" ht="12.75">
      <c r="A1556" s="1"/>
      <c r="C1556" s="1"/>
      <c r="D1556" s="110"/>
      <c r="K1556" s="7"/>
    </row>
    <row r="1557" spans="1:11" ht="12.75">
      <c r="A1557" s="1"/>
      <c r="C1557" s="1"/>
      <c r="D1557" s="110"/>
      <c r="K1557" s="7"/>
    </row>
    <row r="1558" spans="1:11" ht="12.75">
      <c r="A1558" s="1"/>
      <c r="C1558" s="1"/>
      <c r="D1558" s="110"/>
      <c r="K1558" s="7"/>
    </row>
    <row r="1559" spans="1:11" ht="12.75">
      <c r="A1559" s="1"/>
      <c r="C1559" s="1"/>
      <c r="D1559" s="110"/>
      <c r="K1559" s="7"/>
    </row>
    <row r="1560" spans="1:11" ht="12.75">
      <c r="A1560" s="1"/>
      <c r="C1560" s="1"/>
      <c r="D1560" s="110"/>
      <c r="K1560" s="7"/>
    </row>
    <row r="1561" spans="1:11" ht="12.75">
      <c r="A1561" s="1"/>
      <c r="C1561" s="1"/>
      <c r="D1561" s="110"/>
      <c r="K1561" s="7"/>
    </row>
    <row r="1562" spans="1:11" ht="12.75">
      <c r="A1562" s="1"/>
      <c r="C1562" s="1"/>
      <c r="D1562" s="110"/>
      <c r="K1562" s="7"/>
    </row>
    <row r="1563" spans="1:11" ht="12.75">
      <c r="A1563" s="1"/>
      <c r="C1563" s="1"/>
      <c r="D1563" s="110"/>
      <c r="K1563" s="7"/>
    </row>
    <row r="1564" spans="1:11" ht="12.75">
      <c r="A1564" s="1"/>
      <c r="C1564" s="1"/>
      <c r="D1564" s="110"/>
      <c r="K1564" s="7"/>
    </row>
    <row r="1565" spans="1:11" ht="12.75">
      <c r="A1565" s="1"/>
      <c r="C1565" s="1"/>
      <c r="D1565" s="110"/>
      <c r="K1565" s="7"/>
    </row>
    <row r="1566" spans="1:11" ht="12.75">
      <c r="A1566" s="1"/>
      <c r="C1566" s="1"/>
      <c r="D1566" s="110"/>
      <c r="K1566" s="7"/>
    </row>
    <row r="1567" spans="1:11" ht="12.75">
      <c r="A1567" s="1"/>
      <c r="C1567" s="1"/>
      <c r="D1567" s="110"/>
      <c r="K1567" s="7"/>
    </row>
    <row r="1568" spans="1:11" ht="12.75">
      <c r="A1568" s="1"/>
      <c r="C1568" s="1"/>
      <c r="D1568" s="110"/>
      <c r="K1568" s="7"/>
    </row>
    <row r="1569" spans="1:11" ht="12.75">
      <c r="A1569" s="1"/>
      <c r="C1569" s="1"/>
      <c r="D1569" s="110"/>
      <c r="K1569" s="7"/>
    </row>
    <row r="1570" spans="1:11" ht="12.75">
      <c r="A1570" s="1"/>
      <c r="C1570" s="1"/>
      <c r="D1570" s="110"/>
      <c r="K1570" s="7"/>
    </row>
    <row r="1571" spans="1:11" ht="12.75">
      <c r="A1571" s="1"/>
      <c r="C1571" s="1"/>
      <c r="D1571" s="110"/>
      <c r="K1571" s="7"/>
    </row>
    <row r="1572" spans="1:11" ht="12.75">
      <c r="A1572" s="1"/>
      <c r="C1572" s="1"/>
      <c r="D1572" s="110"/>
      <c r="K1572" s="7"/>
    </row>
    <row r="1573" spans="1:11" ht="12.75">
      <c r="A1573" s="1"/>
      <c r="C1573" s="1"/>
      <c r="D1573" s="110"/>
      <c r="K1573" s="7"/>
    </row>
    <row r="1574" spans="1:11" ht="12.75">
      <c r="A1574" s="1"/>
      <c r="C1574" s="1"/>
      <c r="D1574" s="110"/>
      <c r="K1574" s="7"/>
    </row>
    <row r="1575" spans="1:11" ht="12.75">
      <c r="A1575" s="1"/>
      <c r="C1575" s="1"/>
      <c r="D1575" s="110"/>
      <c r="K1575" s="7"/>
    </row>
    <row r="1576" spans="1:11" ht="12.75">
      <c r="A1576" s="1"/>
      <c r="C1576" s="1"/>
      <c r="D1576" s="110"/>
      <c r="K1576" s="7"/>
    </row>
    <row r="1577" spans="1:11" ht="12.75">
      <c r="A1577" s="1"/>
      <c r="C1577" s="1"/>
      <c r="D1577" s="110"/>
      <c r="K1577" s="7"/>
    </row>
    <row r="1578" spans="1:11" ht="12.75">
      <c r="A1578" s="1"/>
      <c r="C1578" s="1"/>
      <c r="D1578" s="110"/>
      <c r="K1578" s="7"/>
    </row>
    <row r="1579" spans="1:11" ht="12.75">
      <c r="A1579" s="1"/>
      <c r="C1579" s="1"/>
      <c r="D1579" s="110"/>
      <c r="K1579" s="7"/>
    </row>
    <row r="1580" spans="1:11" ht="12.75">
      <c r="A1580" s="1"/>
      <c r="C1580" s="1"/>
      <c r="D1580" s="110"/>
      <c r="K1580" s="7"/>
    </row>
    <row r="1581" spans="1:11" ht="12.75">
      <c r="A1581" s="1"/>
      <c r="C1581" s="1"/>
      <c r="D1581" s="110"/>
      <c r="K1581" s="7"/>
    </row>
    <row r="1582" spans="1:11" ht="12.75">
      <c r="A1582" s="1"/>
      <c r="C1582" s="1"/>
      <c r="D1582" s="110"/>
      <c r="K1582" s="7"/>
    </row>
    <row r="1583" spans="1:11" ht="12.75">
      <c r="A1583" s="1"/>
      <c r="C1583" s="1"/>
      <c r="D1583" s="110"/>
      <c r="K1583" s="7"/>
    </row>
    <row r="1584" spans="1:11" ht="12.75">
      <c r="A1584" s="1"/>
      <c r="C1584" s="1"/>
      <c r="D1584" s="110"/>
      <c r="K1584" s="7"/>
    </row>
    <row r="1585" spans="1:11" ht="12.75">
      <c r="A1585" s="1"/>
      <c r="C1585" s="1"/>
      <c r="D1585" s="110"/>
      <c r="K1585" s="7"/>
    </row>
    <row r="1586" spans="1:11" ht="12.75">
      <c r="A1586" s="1"/>
      <c r="C1586" s="1"/>
      <c r="D1586" s="110"/>
      <c r="K1586" s="7"/>
    </row>
    <row r="1587" spans="1:11" ht="12.75">
      <c r="A1587" s="1"/>
      <c r="C1587" s="1"/>
      <c r="D1587" s="110"/>
      <c r="K1587" s="7"/>
    </row>
    <row r="1588" spans="1:11" ht="12.75">
      <c r="A1588" s="1"/>
      <c r="C1588" s="1"/>
      <c r="D1588" s="110"/>
      <c r="K1588" s="7"/>
    </row>
    <row r="1589" spans="1:11" ht="12.75">
      <c r="A1589" s="1"/>
      <c r="C1589" s="1"/>
      <c r="D1589" s="110"/>
      <c r="K1589" s="7"/>
    </row>
    <row r="1590" spans="1:11" ht="12.75">
      <c r="A1590" s="1"/>
      <c r="C1590" s="1"/>
      <c r="D1590" s="110"/>
      <c r="K1590" s="7"/>
    </row>
    <row r="1591" spans="1:11" ht="12.75">
      <c r="A1591" s="1"/>
      <c r="C1591" s="1"/>
      <c r="D1591" s="110"/>
      <c r="K1591" s="7"/>
    </row>
    <row r="1592" spans="1:11" ht="12.75">
      <c r="A1592" s="1"/>
      <c r="C1592" s="1"/>
      <c r="D1592" s="110"/>
      <c r="K1592" s="7"/>
    </row>
    <row r="1593" spans="1:11" ht="12.75">
      <c r="A1593" s="1"/>
      <c r="C1593" s="1"/>
      <c r="D1593" s="110"/>
      <c r="K1593" s="7"/>
    </row>
    <row r="1594" spans="1:11" ht="12.75">
      <c r="A1594" s="1"/>
      <c r="C1594" s="1"/>
      <c r="D1594" s="110"/>
      <c r="K1594" s="7"/>
    </row>
    <row r="1595" spans="1:11" ht="12.75">
      <c r="A1595" s="1"/>
      <c r="C1595" s="1"/>
      <c r="D1595" s="110"/>
      <c r="K1595" s="7"/>
    </row>
    <row r="1596" spans="1:11" ht="12.75">
      <c r="A1596" s="1"/>
      <c r="C1596" s="1"/>
      <c r="D1596" s="110"/>
      <c r="K1596" s="7"/>
    </row>
    <row r="1597" spans="1:11" ht="12.75">
      <c r="A1597" s="1"/>
      <c r="C1597" s="1"/>
      <c r="D1597" s="110"/>
      <c r="K1597" s="7"/>
    </row>
    <row r="1598" spans="1:11" ht="12.75">
      <c r="A1598" s="1"/>
      <c r="C1598" s="1"/>
      <c r="D1598" s="110"/>
      <c r="K1598" s="7"/>
    </row>
    <row r="1599" spans="1:11" ht="12.75">
      <c r="A1599" s="1"/>
      <c r="C1599" s="1"/>
      <c r="D1599" s="110"/>
      <c r="K1599" s="7"/>
    </row>
    <row r="1600" spans="1:11" ht="12.75">
      <c r="A1600" s="1"/>
      <c r="C1600" s="1"/>
      <c r="D1600" s="110"/>
      <c r="K1600" s="7"/>
    </row>
    <row r="1601" spans="1:11" ht="12.75">
      <c r="A1601" s="1"/>
      <c r="C1601" s="1"/>
      <c r="D1601" s="110"/>
      <c r="K1601" s="7"/>
    </row>
    <row r="1602" spans="1:11" ht="12.75">
      <c r="A1602" s="1"/>
      <c r="C1602" s="1"/>
      <c r="D1602" s="110"/>
      <c r="K1602" s="7"/>
    </row>
    <row r="1603" spans="1:11" ht="12.75">
      <c r="A1603" s="1"/>
      <c r="C1603" s="1"/>
      <c r="D1603" s="110"/>
      <c r="K1603" s="7"/>
    </row>
    <row r="1604" spans="1:11" ht="12.75">
      <c r="A1604" s="1"/>
      <c r="C1604" s="1"/>
      <c r="D1604" s="110"/>
      <c r="K1604" s="7"/>
    </row>
    <row r="1605" spans="1:11" ht="12.75">
      <c r="A1605" s="1"/>
      <c r="C1605" s="1"/>
      <c r="D1605" s="110"/>
      <c r="K1605" s="7"/>
    </row>
    <row r="1606" spans="1:11" ht="12.75">
      <c r="A1606" s="1"/>
      <c r="C1606" s="1"/>
      <c r="D1606" s="110"/>
      <c r="K1606" s="7"/>
    </row>
    <row r="1607" spans="1:11" ht="12.75">
      <c r="A1607" s="1"/>
      <c r="C1607" s="1"/>
      <c r="D1607" s="110"/>
      <c r="K1607" s="7"/>
    </row>
    <row r="1608" spans="1:11" ht="12.75">
      <c r="A1608" s="1"/>
      <c r="C1608" s="1"/>
      <c r="D1608" s="110"/>
      <c r="K1608" s="7"/>
    </row>
    <row r="1609" spans="1:11" ht="12.75">
      <c r="A1609" s="1"/>
      <c r="C1609" s="1"/>
      <c r="D1609" s="110"/>
      <c r="K1609" s="7"/>
    </row>
    <row r="1610" spans="1:11" ht="12.75">
      <c r="A1610" s="1"/>
      <c r="C1610" s="1"/>
      <c r="D1610" s="110"/>
      <c r="K1610" s="7"/>
    </row>
    <row r="1611" spans="1:11" ht="12.75">
      <c r="A1611" s="1"/>
      <c r="C1611" s="1"/>
      <c r="D1611" s="110"/>
      <c r="K1611" s="7"/>
    </row>
    <row r="1612" spans="1:11" ht="12.75">
      <c r="A1612" s="1"/>
      <c r="C1612" s="1"/>
      <c r="D1612" s="110"/>
      <c r="K1612" s="7"/>
    </row>
    <row r="1613" spans="1:11" ht="12.75">
      <c r="A1613" s="1"/>
      <c r="C1613" s="1"/>
      <c r="D1613" s="110"/>
      <c r="K1613" s="7"/>
    </row>
    <row r="1614" spans="1:11" ht="12.75">
      <c r="A1614" s="1"/>
      <c r="C1614" s="1"/>
      <c r="D1614" s="110"/>
      <c r="K1614" s="7"/>
    </row>
    <row r="1615" spans="1:11" ht="12.75">
      <c r="A1615" s="1"/>
      <c r="C1615" s="1"/>
      <c r="D1615" s="110"/>
      <c r="K1615" s="7"/>
    </row>
    <row r="1616" spans="1:11" ht="12.75">
      <c r="A1616" s="1"/>
      <c r="C1616" s="1"/>
      <c r="D1616" s="110"/>
      <c r="K1616" s="7"/>
    </row>
    <row r="1617" spans="1:11" ht="12.75">
      <c r="A1617" s="1"/>
      <c r="C1617" s="1"/>
      <c r="D1617" s="110"/>
      <c r="K1617" s="7"/>
    </row>
    <row r="1618" spans="1:11" ht="12.75">
      <c r="A1618" s="1"/>
      <c r="C1618" s="1"/>
      <c r="D1618" s="110"/>
      <c r="K1618" s="7"/>
    </row>
    <row r="1619" spans="1:11" ht="12.75">
      <c r="A1619" s="1"/>
      <c r="C1619" s="1"/>
      <c r="D1619" s="110"/>
      <c r="K1619" s="7"/>
    </row>
    <row r="1620" spans="1:11" ht="12.75">
      <c r="A1620" s="1"/>
      <c r="C1620" s="1"/>
      <c r="D1620" s="110"/>
      <c r="K1620" s="7"/>
    </row>
    <row r="1621" spans="1:11" ht="12.75">
      <c r="A1621" s="1"/>
      <c r="C1621" s="1"/>
      <c r="D1621" s="110"/>
      <c r="K1621" s="7"/>
    </row>
    <row r="1622" spans="1:11" ht="12.75">
      <c r="A1622" s="1"/>
      <c r="C1622" s="1"/>
      <c r="D1622" s="110"/>
      <c r="K1622" s="7"/>
    </row>
    <row r="1623" spans="1:11" ht="12.75">
      <c r="A1623" s="1"/>
      <c r="C1623" s="1"/>
      <c r="D1623" s="110"/>
      <c r="K1623" s="7"/>
    </row>
    <row r="1624" spans="1:11" ht="12.75">
      <c r="A1624" s="1"/>
      <c r="C1624" s="1"/>
      <c r="D1624" s="110"/>
      <c r="K1624" s="7"/>
    </row>
    <row r="1625" spans="1:11" ht="12.75">
      <c r="A1625" s="1"/>
      <c r="C1625" s="1"/>
      <c r="D1625" s="110"/>
      <c r="K1625" s="7"/>
    </row>
    <row r="1626" spans="1:11" ht="12.75">
      <c r="A1626" s="1"/>
      <c r="C1626" s="1"/>
      <c r="D1626" s="110"/>
      <c r="K1626" s="7"/>
    </row>
    <row r="1627" spans="1:11" ht="12.75">
      <c r="A1627" s="1"/>
      <c r="C1627" s="1"/>
      <c r="D1627" s="110"/>
      <c r="K1627" s="7"/>
    </row>
    <row r="1628" spans="1:11" ht="12.75">
      <c r="A1628" s="1"/>
      <c r="C1628" s="1"/>
      <c r="D1628" s="110"/>
      <c r="K1628" s="7"/>
    </row>
    <row r="1629" spans="1:11" ht="12.75">
      <c r="A1629" s="1"/>
      <c r="C1629" s="1"/>
      <c r="D1629" s="110"/>
      <c r="K1629" s="7"/>
    </row>
    <row r="1630" spans="1:11" ht="12.75">
      <c r="A1630" s="1"/>
      <c r="C1630" s="1"/>
      <c r="D1630" s="110"/>
      <c r="K1630" s="7"/>
    </row>
    <row r="1631" spans="1:11" ht="12.75">
      <c r="A1631" s="1"/>
      <c r="C1631" s="1"/>
      <c r="D1631" s="110"/>
      <c r="K1631" s="7"/>
    </row>
    <row r="1632" spans="1:11" ht="12.75">
      <c r="A1632" s="1"/>
      <c r="C1632" s="1"/>
      <c r="D1632" s="110"/>
      <c r="K1632" s="7"/>
    </row>
    <row r="1633" spans="1:11" ht="12.75">
      <c r="A1633" s="1"/>
      <c r="C1633" s="1"/>
      <c r="D1633" s="110"/>
      <c r="K1633" s="7"/>
    </row>
    <row r="1634" spans="1:11" ht="12.75">
      <c r="A1634" s="1"/>
      <c r="C1634" s="1"/>
      <c r="D1634" s="110"/>
      <c r="K1634" s="7"/>
    </row>
    <row r="1635" spans="1:11" ht="12.75">
      <c r="A1635" s="1"/>
      <c r="C1635" s="1"/>
      <c r="D1635" s="110"/>
      <c r="K1635" s="7"/>
    </row>
    <row r="1636" spans="1:11" ht="12.75">
      <c r="A1636" s="1"/>
      <c r="C1636" s="1"/>
      <c r="D1636" s="110"/>
      <c r="K1636" s="7"/>
    </row>
    <row r="1637" spans="1:11" ht="12.75">
      <c r="A1637" s="1"/>
      <c r="C1637" s="1"/>
      <c r="D1637" s="110"/>
      <c r="K1637" s="7"/>
    </row>
    <row r="1638" spans="1:11" ht="12.75">
      <c r="A1638" s="1"/>
      <c r="C1638" s="1"/>
      <c r="D1638" s="110"/>
      <c r="K1638" s="7"/>
    </row>
    <row r="1639" spans="1:11" ht="12.75">
      <c r="A1639" s="1"/>
      <c r="C1639" s="1"/>
      <c r="D1639" s="110"/>
      <c r="K1639" s="7"/>
    </row>
    <row r="1640" spans="1:11" ht="12.75">
      <c r="A1640" s="1"/>
      <c r="C1640" s="1"/>
      <c r="D1640" s="110"/>
      <c r="K1640" s="7"/>
    </row>
    <row r="1641" spans="1:11" ht="12.75">
      <c r="A1641" s="1"/>
      <c r="C1641" s="1"/>
      <c r="D1641" s="110"/>
      <c r="K1641" s="7"/>
    </row>
    <row r="1642" spans="1:11" ht="12.75">
      <c r="A1642" s="1"/>
      <c r="C1642" s="1"/>
      <c r="D1642" s="110"/>
      <c r="K1642" s="7"/>
    </row>
    <row r="1643" spans="1:11" ht="12.75">
      <c r="A1643" s="1"/>
      <c r="C1643" s="1"/>
      <c r="D1643" s="110"/>
      <c r="K1643" s="7"/>
    </row>
    <row r="1644" spans="1:11" ht="12.75">
      <c r="A1644" s="1"/>
      <c r="C1644" s="1"/>
      <c r="D1644" s="110"/>
      <c r="K1644" s="7"/>
    </row>
    <row r="1645" spans="1:11" ht="12.75">
      <c r="A1645" s="1"/>
      <c r="C1645" s="1"/>
      <c r="D1645" s="110"/>
      <c r="K1645" s="7"/>
    </row>
    <row r="1646" spans="1:11" ht="12.75">
      <c r="A1646" s="1"/>
      <c r="C1646" s="1"/>
      <c r="D1646" s="110"/>
      <c r="K1646" s="7"/>
    </row>
    <row r="1647" spans="1:11" ht="12.75">
      <c r="A1647" s="1"/>
      <c r="C1647" s="1"/>
      <c r="D1647" s="110"/>
      <c r="K1647" s="7"/>
    </row>
    <row r="1648" spans="1:11" ht="12.75">
      <c r="A1648" s="1"/>
      <c r="C1648" s="1"/>
      <c r="D1648" s="110"/>
      <c r="K1648" s="7"/>
    </row>
    <row r="1649" spans="1:11" ht="12.75">
      <c r="A1649" s="1"/>
      <c r="C1649" s="1"/>
      <c r="D1649" s="110"/>
      <c r="K1649" s="7"/>
    </row>
    <row r="1650" spans="1:11" ht="12.75">
      <c r="A1650" s="1"/>
      <c r="C1650" s="1"/>
      <c r="D1650" s="110"/>
      <c r="K1650" s="7"/>
    </row>
    <row r="1651" spans="1:11" ht="12.75">
      <c r="A1651" s="1"/>
      <c r="C1651" s="1"/>
      <c r="D1651" s="110"/>
      <c r="K1651" s="7"/>
    </row>
    <row r="1652" spans="1:11" ht="12.75">
      <c r="A1652" s="1"/>
      <c r="C1652" s="1"/>
      <c r="D1652" s="110"/>
      <c r="K1652" s="7"/>
    </row>
    <row r="1653" spans="1:11" ht="12.75">
      <c r="A1653" s="1"/>
      <c r="C1653" s="1"/>
      <c r="D1653" s="110"/>
      <c r="K1653" s="7"/>
    </row>
    <row r="1654" spans="1:11" ht="12.75">
      <c r="A1654" s="1"/>
      <c r="C1654" s="1"/>
      <c r="D1654" s="110"/>
      <c r="K1654" s="7"/>
    </row>
    <row r="1655" spans="1:11" ht="12.75">
      <c r="A1655" s="1"/>
      <c r="C1655" s="1"/>
      <c r="D1655" s="110"/>
      <c r="K1655" s="7"/>
    </row>
    <row r="1656" spans="1:11" ht="12.75">
      <c r="A1656" s="1"/>
      <c r="C1656" s="1"/>
      <c r="D1656" s="110"/>
      <c r="K1656" s="7"/>
    </row>
    <row r="1657" spans="1:11" ht="12.75">
      <c r="A1657" s="1"/>
      <c r="C1657" s="1"/>
      <c r="D1657" s="110"/>
      <c r="K1657" s="7"/>
    </row>
    <row r="1658" spans="1:11" ht="12.75">
      <c r="A1658" s="1"/>
      <c r="C1658" s="1"/>
      <c r="D1658" s="110"/>
      <c r="K1658" s="7"/>
    </row>
    <row r="1659" spans="1:11" ht="12.75">
      <c r="A1659" s="1"/>
      <c r="C1659" s="1"/>
      <c r="D1659" s="110"/>
      <c r="K1659" s="7"/>
    </row>
    <row r="1660" spans="1:11" ht="12.75">
      <c r="A1660" s="1"/>
      <c r="C1660" s="1"/>
      <c r="D1660" s="110"/>
      <c r="K1660" s="7"/>
    </row>
    <row r="1661" spans="1:11" ht="12.75">
      <c r="A1661" s="1"/>
      <c r="C1661" s="1"/>
      <c r="D1661" s="110"/>
      <c r="K1661" s="7"/>
    </row>
    <row r="1662" spans="1:11" ht="12.75">
      <c r="A1662" s="1"/>
      <c r="C1662" s="1"/>
      <c r="D1662" s="110"/>
      <c r="K1662" s="7"/>
    </row>
    <row r="1663" spans="1:11" ht="12.75">
      <c r="A1663" s="1"/>
      <c r="C1663" s="1"/>
      <c r="D1663" s="110"/>
      <c r="K1663" s="7"/>
    </row>
    <row r="1664" spans="1:11" ht="12.75">
      <c r="A1664" s="1"/>
      <c r="C1664" s="1"/>
      <c r="D1664" s="110"/>
      <c r="K1664" s="7"/>
    </row>
    <row r="1665" spans="1:11" ht="12.75">
      <c r="A1665" s="1"/>
      <c r="C1665" s="1"/>
      <c r="D1665" s="110"/>
      <c r="K1665" s="7"/>
    </row>
    <row r="1666" spans="1:11" ht="12.75">
      <c r="A1666" s="1"/>
      <c r="C1666" s="1"/>
      <c r="D1666" s="110"/>
      <c r="K1666" s="7"/>
    </row>
    <row r="1667" spans="1:11" ht="12.75">
      <c r="A1667" s="1"/>
      <c r="C1667" s="1"/>
      <c r="D1667" s="110"/>
      <c r="K1667" s="7"/>
    </row>
    <row r="1668" spans="1:11" ht="12.75">
      <c r="A1668" s="1"/>
      <c r="C1668" s="1"/>
      <c r="D1668" s="110"/>
      <c r="K1668" s="7"/>
    </row>
    <row r="1669" spans="1:11" ht="12.75">
      <c r="A1669" s="1"/>
      <c r="C1669" s="1"/>
      <c r="D1669" s="110"/>
      <c r="K1669" s="7"/>
    </row>
    <row r="1670" spans="1:11" ht="12.75">
      <c r="A1670" s="1"/>
      <c r="C1670" s="1"/>
      <c r="D1670" s="110"/>
      <c r="K1670" s="7"/>
    </row>
    <row r="1671" spans="1:11" ht="12.75">
      <c r="A1671" s="1"/>
      <c r="C1671" s="1"/>
      <c r="D1671" s="110"/>
      <c r="K1671" s="7"/>
    </row>
    <row r="1672" spans="1:11" ht="12.75">
      <c r="A1672" s="1"/>
      <c r="C1672" s="1"/>
      <c r="D1672" s="110"/>
      <c r="K1672" s="7"/>
    </row>
    <row r="1673" spans="1:11" ht="12.75">
      <c r="A1673" s="1"/>
      <c r="C1673" s="1"/>
      <c r="D1673" s="110"/>
      <c r="K1673" s="7"/>
    </row>
    <row r="1674" spans="1:11" ht="12.75">
      <c r="A1674" s="1"/>
      <c r="C1674" s="1"/>
      <c r="D1674" s="110"/>
      <c r="K1674" s="7"/>
    </row>
    <row r="1675" spans="1:11" ht="12.75">
      <c r="A1675" s="1"/>
      <c r="C1675" s="1"/>
      <c r="D1675" s="110"/>
      <c r="K1675" s="7"/>
    </row>
    <row r="1676" spans="1:11" ht="12.75">
      <c r="A1676" s="1"/>
      <c r="C1676" s="1"/>
      <c r="D1676" s="110"/>
      <c r="K1676" s="7"/>
    </row>
    <row r="1677" spans="1:11" ht="12.75">
      <c r="A1677" s="1"/>
      <c r="C1677" s="1"/>
      <c r="D1677" s="110"/>
      <c r="K1677" s="7"/>
    </row>
    <row r="1678" spans="1:11" ht="12.75">
      <c r="A1678" s="1"/>
      <c r="C1678" s="1"/>
      <c r="D1678" s="110"/>
      <c r="K1678" s="7"/>
    </row>
    <row r="1679" spans="1:11" ht="12.75">
      <c r="A1679" s="1"/>
      <c r="C1679" s="1"/>
      <c r="D1679" s="110"/>
      <c r="K1679" s="7"/>
    </row>
    <row r="1680" spans="1:11" ht="12.75">
      <c r="A1680" s="1"/>
      <c r="C1680" s="1"/>
      <c r="D1680" s="110"/>
      <c r="K1680" s="7"/>
    </row>
    <row r="1681" spans="1:11" ht="12.75">
      <c r="A1681" s="1"/>
      <c r="C1681" s="1"/>
      <c r="D1681" s="110"/>
      <c r="K1681" s="7"/>
    </row>
    <row r="1682" spans="1:11" ht="12.75">
      <c r="A1682" s="1"/>
      <c r="C1682" s="1"/>
      <c r="D1682" s="110"/>
      <c r="K1682" s="7"/>
    </row>
    <row r="1683" spans="1:11" ht="12.75">
      <c r="A1683" s="1"/>
      <c r="C1683" s="1"/>
      <c r="D1683" s="110"/>
      <c r="K1683" s="7"/>
    </row>
    <row r="1684" spans="1:11" ht="12.75">
      <c r="A1684" s="1"/>
      <c r="C1684" s="1"/>
      <c r="D1684" s="110"/>
      <c r="K1684" s="7"/>
    </row>
    <row r="1685" spans="1:11" ht="12.75">
      <c r="A1685" s="1"/>
      <c r="C1685" s="1"/>
      <c r="D1685" s="110"/>
      <c r="K1685" s="7"/>
    </row>
    <row r="1686" spans="1:11" ht="12.75">
      <c r="A1686" s="1"/>
      <c r="C1686" s="1"/>
      <c r="D1686" s="110"/>
      <c r="K1686" s="7"/>
    </row>
    <row r="1687" spans="1:11" ht="12.75">
      <c r="A1687" s="1"/>
      <c r="C1687" s="1"/>
      <c r="D1687" s="110"/>
      <c r="K1687" s="7"/>
    </row>
    <row r="1688" spans="1:11" ht="12.75">
      <c r="A1688" s="1"/>
      <c r="C1688" s="1"/>
      <c r="D1688" s="110"/>
      <c r="K1688" s="7"/>
    </row>
    <row r="1689" spans="1:11" ht="12.75">
      <c r="A1689" s="1"/>
      <c r="C1689" s="1"/>
      <c r="D1689" s="110"/>
      <c r="K1689" s="7"/>
    </row>
    <row r="1690" spans="1:11" ht="12.75">
      <c r="A1690" s="1"/>
      <c r="C1690" s="1"/>
      <c r="D1690" s="110"/>
      <c r="K1690" s="7"/>
    </row>
    <row r="1691" spans="1:11" ht="12.75">
      <c r="A1691" s="1"/>
      <c r="C1691" s="1"/>
      <c r="D1691" s="110"/>
      <c r="K1691" s="7"/>
    </row>
    <row r="1692" spans="1:11" ht="12.75">
      <c r="A1692" s="1"/>
      <c r="C1692" s="1"/>
      <c r="D1692" s="110"/>
      <c r="K1692" s="7"/>
    </row>
    <row r="1693" spans="1:11" ht="12.75">
      <c r="A1693" s="1"/>
      <c r="C1693" s="1"/>
      <c r="D1693" s="110"/>
      <c r="K1693" s="7"/>
    </row>
    <row r="1694" spans="1:11" ht="12.75">
      <c r="A1694" s="1"/>
      <c r="C1694" s="1"/>
      <c r="D1694" s="110"/>
      <c r="K1694" s="7"/>
    </row>
    <row r="1695" spans="1:11" ht="12.75">
      <c r="A1695" s="1"/>
      <c r="C1695" s="1"/>
      <c r="D1695" s="110"/>
      <c r="K1695" s="7"/>
    </row>
    <row r="1696" spans="1:11" ht="12.75">
      <c r="A1696" s="1"/>
      <c r="C1696" s="1"/>
      <c r="D1696" s="110"/>
      <c r="K1696" s="7"/>
    </row>
    <row r="1697" spans="1:11" ht="12.75">
      <c r="A1697" s="1"/>
      <c r="C1697" s="1"/>
      <c r="D1697" s="110"/>
      <c r="K1697" s="7"/>
    </row>
    <row r="1698" spans="1:11" ht="12.75">
      <c r="A1698" s="1"/>
      <c r="C1698" s="1"/>
      <c r="D1698" s="110"/>
      <c r="K1698" s="7"/>
    </row>
    <row r="1699" spans="1:11" ht="12.75">
      <c r="A1699" s="1"/>
      <c r="C1699" s="1"/>
      <c r="D1699" s="110"/>
      <c r="K1699" s="7"/>
    </row>
    <row r="1700" spans="1:11" ht="12.75">
      <c r="A1700" s="1"/>
      <c r="C1700" s="1"/>
      <c r="D1700" s="110"/>
      <c r="K1700" s="7"/>
    </row>
    <row r="1701" spans="1:11" ht="12.75">
      <c r="A1701" s="1"/>
      <c r="C1701" s="1"/>
      <c r="D1701" s="110"/>
      <c r="K1701" s="7"/>
    </row>
    <row r="1702" spans="1:11" ht="12.75">
      <c r="A1702" s="1"/>
      <c r="C1702" s="1"/>
      <c r="D1702" s="110"/>
      <c r="K1702" s="7"/>
    </row>
    <row r="1703" spans="1:11" ht="12.75">
      <c r="A1703" s="1"/>
      <c r="C1703" s="1"/>
      <c r="D1703" s="110"/>
      <c r="K1703" s="7"/>
    </row>
    <row r="1704" spans="1:11" ht="12.75">
      <c r="A1704" s="1"/>
      <c r="C1704" s="1"/>
      <c r="D1704" s="110"/>
      <c r="K1704" s="7"/>
    </row>
    <row r="1705" spans="1:11" ht="12.75">
      <c r="A1705" s="1"/>
      <c r="C1705" s="1"/>
      <c r="D1705" s="110"/>
      <c r="K1705" s="7"/>
    </row>
    <row r="1706" spans="1:11" ht="12.75">
      <c r="A1706" s="1"/>
      <c r="C1706" s="1"/>
      <c r="D1706" s="110"/>
      <c r="K1706" s="7"/>
    </row>
    <row r="1707" spans="1:11" ht="12.75">
      <c r="A1707" s="1"/>
      <c r="C1707" s="1"/>
      <c r="D1707" s="110"/>
      <c r="K1707" s="7"/>
    </row>
    <row r="1708" spans="1:11" ht="12.75">
      <c r="A1708" s="1"/>
      <c r="C1708" s="1"/>
      <c r="D1708" s="110"/>
      <c r="K1708" s="7"/>
    </row>
    <row r="1709" spans="1:11" ht="12.75">
      <c r="A1709" s="1"/>
      <c r="C1709" s="1"/>
      <c r="D1709" s="110"/>
      <c r="K1709" s="7"/>
    </row>
    <row r="1710" spans="1:11" ht="12.75">
      <c r="A1710" s="1"/>
      <c r="C1710" s="1"/>
      <c r="D1710" s="110"/>
      <c r="K1710" s="7"/>
    </row>
    <row r="1711" spans="1:11" ht="12.75">
      <c r="A1711" s="1"/>
      <c r="C1711" s="1"/>
      <c r="D1711" s="110"/>
      <c r="K1711" s="7"/>
    </row>
    <row r="1712" spans="1:11" ht="12.75">
      <c r="A1712" s="1"/>
      <c r="C1712" s="1"/>
      <c r="D1712" s="110"/>
      <c r="K1712" s="7"/>
    </row>
    <row r="1713" spans="1:11" ht="12.75">
      <c r="A1713" s="1"/>
      <c r="C1713" s="1"/>
      <c r="D1713" s="110"/>
      <c r="K1713" s="7"/>
    </row>
    <row r="1714" spans="1:11" ht="12.75">
      <c r="A1714" s="1"/>
      <c r="C1714" s="1"/>
      <c r="D1714" s="110"/>
      <c r="K1714" s="7"/>
    </row>
    <row r="1715" spans="1:11" ht="12.75">
      <c r="A1715" s="1"/>
      <c r="C1715" s="1"/>
      <c r="D1715" s="110"/>
      <c r="K1715" s="7"/>
    </row>
    <row r="1716" spans="1:11" ht="12.75">
      <c r="A1716" s="1"/>
      <c r="C1716" s="1"/>
      <c r="D1716" s="110"/>
      <c r="K1716" s="7"/>
    </row>
    <row r="1717" spans="1:11" ht="12.75">
      <c r="A1717" s="1"/>
      <c r="C1717" s="1"/>
      <c r="D1717" s="110"/>
      <c r="K1717" s="7"/>
    </row>
    <row r="1718" spans="1:11" ht="12.75">
      <c r="A1718" s="1"/>
      <c r="C1718" s="1"/>
      <c r="D1718" s="110"/>
      <c r="K1718" s="7"/>
    </row>
    <row r="1719" spans="1:11" ht="12.75">
      <c r="A1719" s="1"/>
      <c r="C1719" s="1"/>
      <c r="D1719" s="110"/>
      <c r="K1719" s="7"/>
    </row>
    <row r="1720" spans="1:11" ht="12.75">
      <c r="A1720" s="1"/>
      <c r="C1720" s="1"/>
      <c r="D1720" s="110"/>
      <c r="K1720" s="7"/>
    </row>
    <row r="1721" spans="1:11" ht="12.75">
      <c r="A1721" s="1"/>
      <c r="C1721" s="1"/>
      <c r="D1721" s="110"/>
      <c r="K1721" s="7"/>
    </row>
    <row r="1722" spans="1:11" ht="12.75">
      <c r="A1722" s="1"/>
      <c r="C1722" s="1"/>
      <c r="D1722" s="110"/>
      <c r="K1722" s="7"/>
    </row>
    <row r="1723" spans="1:11" ht="12.75">
      <c r="A1723" s="1"/>
      <c r="C1723" s="1"/>
      <c r="D1723" s="110"/>
      <c r="K1723" s="7"/>
    </row>
    <row r="1724" spans="1:11" ht="12.75">
      <c r="A1724" s="1"/>
      <c r="C1724" s="1"/>
      <c r="D1724" s="110"/>
      <c r="K1724" s="7"/>
    </row>
    <row r="1725" spans="1:11" ht="12.75">
      <c r="A1725" s="1"/>
      <c r="C1725" s="1"/>
      <c r="D1725" s="110"/>
      <c r="K1725" s="7"/>
    </row>
    <row r="1726" spans="1:11" ht="12.75">
      <c r="A1726" s="1"/>
      <c r="C1726" s="1"/>
      <c r="D1726" s="110"/>
      <c r="K1726" s="7"/>
    </row>
    <row r="1727" spans="1:11" ht="12.75">
      <c r="A1727" s="1"/>
      <c r="C1727" s="1"/>
      <c r="D1727" s="110"/>
      <c r="K1727" s="7"/>
    </row>
    <row r="1728" spans="1:11" ht="12.75">
      <c r="A1728" s="1"/>
      <c r="C1728" s="1"/>
      <c r="D1728" s="110"/>
      <c r="K1728" s="7"/>
    </row>
    <row r="1729" spans="1:11" ht="12.75">
      <c r="A1729" s="1"/>
      <c r="C1729" s="1"/>
      <c r="D1729" s="110"/>
      <c r="K1729" s="7"/>
    </row>
    <row r="1730" spans="1:11" ht="12.75">
      <c r="A1730" s="1"/>
      <c r="C1730" s="1"/>
      <c r="D1730" s="110"/>
      <c r="K1730" s="7"/>
    </row>
    <row r="1731" spans="1:11" ht="12.75">
      <c r="A1731" s="1"/>
      <c r="C1731" s="1"/>
      <c r="D1731" s="110"/>
      <c r="K1731" s="7"/>
    </row>
    <row r="1732" spans="1:11" ht="12.75">
      <c r="A1732" s="1"/>
      <c r="C1732" s="1"/>
      <c r="D1732" s="110"/>
      <c r="K1732" s="7"/>
    </row>
    <row r="1733" spans="1:11" ht="12.75">
      <c r="A1733" s="1"/>
      <c r="C1733" s="1"/>
      <c r="D1733" s="110"/>
      <c r="K1733" s="7"/>
    </row>
    <row r="1734" spans="1:11" ht="12.75">
      <c r="A1734" s="1"/>
      <c r="C1734" s="1"/>
      <c r="D1734" s="110"/>
      <c r="K1734" s="7"/>
    </row>
    <row r="1735" spans="1:11" ht="12.75">
      <c r="A1735" s="1"/>
      <c r="C1735" s="1"/>
      <c r="D1735" s="110"/>
      <c r="K1735" s="7"/>
    </row>
    <row r="1736" spans="1:11" ht="12.75">
      <c r="A1736" s="1"/>
      <c r="C1736" s="1"/>
      <c r="D1736" s="110"/>
      <c r="K1736" s="7"/>
    </row>
    <row r="1737" spans="1:11" ht="12.75">
      <c r="A1737" s="1"/>
      <c r="C1737" s="1"/>
      <c r="D1737" s="110"/>
      <c r="K1737" s="7"/>
    </row>
    <row r="1738" spans="1:11" ht="12.75">
      <c r="A1738" s="1"/>
      <c r="C1738" s="1"/>
      <c r="D1738" s="110"/>
      <c r="K1738" s="7"/>
    </row>
    <row r="1739" spans="1:11" ht="12.75">
      <c r="A1739" s="1"/>
      <c r="C1739" s="1"/>
      <c r="D1739" s="110"/>
      <c r="K1739" s="7"/>
    </row>
    <row r="1740" spans="1:11" ht="12.75">
      <c r="A1740" s="1"/>
      <c r="C1740" s="1"/>
      <c r="D1740" s="110"/>
      <c r="K1740" s="7"/>
    </row>
    <row r="1741" spans="1:11" ht="12.75">
      <c r="A1741" s="1"/>
      <c r="C1741" s="1"/>
      <c r="D1741" s="110"/>
      <c r="K1741" s="7"/>
    </row>
    <row r="1742" spans="1:11" ht="12.75">
      <c r="A1742" s="1"/>
      <c r="C1742" s="1"/>
      <c r="D1742" s="110"/>
      <c r="K1742" s="7"/>
    </row>
    <row r="1743" spans="1:11" ht="12.75">
      <c r="A1743" s="1"/>
      <c r="C1743" s="1"/>
      <c r="D1743" s="110"/>
      <c r="K1743" s="7"/>
    </row>
    <row r="1744" spans="1:11" ht="12.75">
      <c r="A1744" s="1"/>
      <c r="C1744" s="1"/>
      <c r="D1744" s="110"/>
      <c r="K1744" s="7"/>
    </row>
    <row r="1745" spans="1:11" ht="12.75">
      <c r="A1745" s="1"/>
      <c r="C1745" s="1"/>
      <c r="D1745" s="110"/>
      <c r="K1745" s="7"/>
    </row>
    <row r="1746" spans="1:11" ht="12.75">
      <c r="A1746" s="1"/>
      <c r="C1746" s="1"/>
      <c r="D1746" s="110"/>
      <c r="K1746" s="7"/>
    </row>
    <row r="1747" spans="1:11" ht="12.75">
      <c r="A1747" s="1"/>
      <c r="C1747" s="1"/>
      <c r="D1747" s="110"/>
      <c r="K1747" s="7"/>
    </row>
    <row r="1748" spans="1:11" ht="12.75">
      <c r="A1748" s="1"/>
      <c r="C1748" s="1"/>
      <c r="D1748" s="110"/>
      <c r="K1748" s="7"/>
    </row>
    <row r="1749" spans="1:11" ht="12.75">
      <c r="A1749" s="1"/>
      <c r="C1749" s="1"/>
      <c r="D1749" s="110"/>
      <c r="K1749" s="7"/>
    </row>
    <row r="1750" spans="1:11" ht="12.75">
      <c r="A1750" s="1"/>
      <c r="C1750" s="1"/>
      <c r="D1750" s="110"/>
      <c r="K1750" s="7"/>
    </row>
    <row r="1751" spans="1:11" ht="12.75">
      <c r="A1751" s="1"/>
      <c r="C1751" s="1"/>
      <c r="D1751" s="110"/>
      <c r="K1751" s="7"/>
    </row>
    <row r="1752" spans="1:11" ht="12.75">
      <c r="A1752" s="1"/>
      <c r="C1752" s="1"/>
      <c r="D1752" s="110"/>
      <c r="K1752" s="7"/>
    </row>
    <row r="1753" spans="1:11" ht="12.75">
      <c r="A1753" s="1"/>
      <c r="C1753" s="1"/>
      <c r="D1753" s="110"/>
      <c r="K1753" s="7"/>
    </row>
    <row r="1754" spans="1:11" ht="12.75">
      <c r="A1754" s="1"/>
      <c r="C1754" s="1"/>
      <c r="D1754" s="110"/>
      <c r="K1754" s="7"/>
    </row>
    <row r="1755" spans="1:11" ht="12.75">
      <c r="A1755" s="1"/>
      <c r="C1755" s="1"/>
      <c r="D1755" s="110"/>
      <c r="K1755" s="7"/>
    </row>
    <row r="1756" spans="1:11" ht="12.75">
      <c r="A1756" s="1"/>
      <c r="C1756" s="1"/>
      <c r="D1756" s="110"/>
      <c r="K1756" s="7"/>
    </row>
    <row r="1757" spans="1:11" ht="12.75">
      <c r="A1757" s="1"/>
      <c r="C1757" s="1"/>
      <c r="D1757" s="110"/>
      <c r="K1757" s="7"/>
    </row>
    <row r="1758" spans="1:11" ht="12.75">
      <c r="A1758" s="1"/>
      <c r="C1758" s="1"/>
      <c r="D1758" s="110"/>
      <c r="K1758" s="7"/>
    </row>
    <row r="1759" spans="1:11" ht="12.75">
      <c r="A1759" s="1"/>
      <c r="C1759" s="1"/>
      <c r="D1759" s="110"/>
      <c r="K1759" s="7"/>
    </row>
    <row r="1760" spans="1:11" ht="12.75">
      <c r="A1760" s="1"/>
      <c r="C1760" s="1"/>
      <c r="D1760" s="110"/>
      <c r="K1760" s="7"/>
    </row>
    <row r="1761" spans="1:11" ht="12.75">
      <c r="A1761" s="1"/>
      <c r="C1761" s="1"/>
      <c r="D1761" s="110"/>
      <c r="K1761" s="7"/>
    </row>
    <row r="1762" spans="1:11" ht="12.75">
      <c r="A1762" s="1"/>
      <c r="C1762" s="1"/>
      <c r="D1762" s="110"/>
      <c r="K1762" s="7"/>
    </row>
    <row r="1763" spans="1:11" ht="12.75">
      <c r="A1763" s="1"/>
      <c r="C1763" s="1"/>
      <c r="D1763" s="110"/>
      <c r="K1763" s="7"/>
    </row>
    <row r="1764" spans="1:11" ht="12.75">
      <c r="A1764" s="1"/>
      <c r="C1764" s="1"/>
      <c r="D1764" s="110"/>
      <c r="K1764" s="7"/>
    </row>
    <row r="1765" spans="1:11" ht="12.75">
      <c r="A1765" s="1"/>
      <c r="C1765" s="1"/>
      <c r="D1765" s="110"/>
      <c r="K1765" s="7"/>
    </row>
    <row r="1766" spans="1:11" ht="12.75">
      <c r="A1766" s="1"/>
      <c r="C1766" s="1"/>
      <c r="D1766" s="110"/>
      <c r="K1766" s="7"/>
    </row>
    <row r="1767" spans="1:11" ht="12.75">
      <c r="A1767" s="1"/>
      <c r="C1767" s="1"/>
      <c r="D1767" s="110"/>
      <c r="K1767" s="7"/>
    </row>
    <row r="1768" spans="1:11" ht="12.75">
      <c r="A1768" s="1"/>
      <c r="C1768" s="1"/>
      <c r="D1768" s="110"/>
      <c r="K1768" s="7"/>
    </row>
    <row r="1769" spans="1:11" ht="12.75">
      <c r="A1769" s="1"/>
      <c r="C1769" s="1"/>
      <c r="D1769" s="110"/>
      <c r="K1769" s="7"/>
    </row>
    <row r="1770" spans="1:11" ht="12.75">
      <c r="A1770" s="1"/>
      <c r="C1770" s="1"/>
      <c r="D1770" s="110"/>
      <c r="K1770" s="7"/>
    </row>
    <row r="1771" spans="1:11" ht="12.75">
      <c r="A1771" s="1"/>
      <c r="C1771" s="1"/>
      <c r="D1771" s="110"/>
      <c r="K1771" s="7"/>
    </row>
    <row r="1772" spans="1:11" ht="12.75">
      <c r="A1772" s="1"/>
      <c r="C1772" s="1"/>
      <c r="D1772" s="110"/>
      <c r="K1772" s="7"/>
    </row>
    <row r="1773" spans="1:11" ht="12.75">
      <c r="A1773" s="1"/>
      <c r="C1773" s="1"/>
      <c r="D1773" s="110"/>
      <c r="K1773" s="7"/>
    </row>
    <row r="1774" spans="1:11" ht="12.75">
      <c r="A1774" s="1"/>
      <c r="C1774" s="1"/>
      <c r="D1774" s="110"/>
      <c r="K1774" s="7"/>
    </row>
    <row r="1775" spans="1:11" ht="12.75">
      <c r="A1775" s="1"/>
      <c r="C1775" s="1"/>
      <c r="D1775" s="110"/>
      <c r="K1775" s="7"/>
    </row>
    <row r="1776" spans="1:11" ht="12.75">
      <c r="A1776" s="1"/>
      <c r="C1776" s="1"/>
      <c r="D1776" s="110"/>
      <c r="K1776" s="7"/>
    </row>
    <row r="1777" spans="1:11" ht="12.75">
      <c r="A1777" s="1"/>
      <c r="C1777" s="1"/>
      <c r="D1777" s="110"/>
      <c r="K1777" s="7"/>
    </row>
    <row r="1778" spans="1:11" ht="12.75">
      <c r="A1778" s="1"/>
      <c r="C1778" s="1"/>
      <c r="D1778" s="110"/>
      <c r="K1778" s="7"/>
    </row>
    <row r="1779" spans="1:11" ht="12.75">
      <c r="A1779" s="1"/>
      <c r="C1779" s="1"/>
      <c r="D1779" s="110"/>
      <c r="K1779" s="7"/>
    </row>
    <row r="1780" spans="1:11" ht="12.75">
      <c r="A1780" s="1"/>
      <c r="C1780" s="1"/>
      <c r="D1780" s="110"/>
      <c r="K1780" s="7"/>
    </row>
    <row r="1781" spans="1:11" ht="12.75">
      <c r="A1781" s="1"/>
      <c r="C1781" s="1"/>
      <c r="D1781" s="110"/>
      <c r="K1781" s="7"/>
    </row>
    <row r="1782" spans="1:11" ht="12.75">
      <c r="A1782" s="1"/>
      <c r="C1782" s="1"/>
      <c r="D1782" s="110"/>
      <c r="K1782" s="7"/>
    </row>
    <row r="1783" spans="1:11" ht="12.75">
      <c r="A1783" s="1"/>
      <c r="C1783" s="1"/>
      <c r="D1783" s="110"/>
      <c r="K1783" s="7"/>
    </row>
    <row r="1784" spans="1:11" ht="12.75">
      <c r="A1784" s="1"/>
      <c r="C1784" s="1"/>
      <c r="D1784" s="110"/>
      <c r="K1784" s="7"/>
    </row>
    <row r="1785" spans="1:11" ht="12.75">
      <c r="A1785" s="1"/>
      <c r="C1785" s="1"/>
      <c r="D1785" s="110"/>
      <c r="K1785" s="7"/>
    </row>
    <row r="1786" spans="1:11" ht="12.75">
      <c r="A1786" s="1"/>
      <c r="C1786" s="1"/>
      <c r="D1786" s="110"/>
      <c r="K1786" s="7"/>
    </row>
    <row r="1787" spans="1:11" ht="12.75">
      <c r="A1787" s="1"/>
      <c r="C1787" s="1"/>
      <c r="D1787" s="110"/>
      <c r="K1787" s="7"/>
    </row>
    <row r="1788" spans="1:11" ht="12.75">
      <c r="A1788" s="1"/>
      <c r="C1788" s="1"/>
      <c r="D1788" s="110"/>
      <c r="K1788" s="7"/>
    </row>
    <row r="1789" spans="1:11" ht="12.75">
      <c r="A1789" s="1"/>
      <c r="C1789" s="1"/>
      <c r="D1789" s="110"/>
      <c r="K1789" s="7"/>
    </row>
    <row r="1790" spans="1:11" ht="12.75">
      <c r="A1790" s="1"/>
      <c r="C1790" s="1"/>
      <c r="D1790" s="110"/>
      <c r="K1790" s="7"/>
    </row>
    <row r="1791" spans="1:11" ht="12.75">
      <c r="A1791" s="1"/>
      <c r="C1791" s="1"/>
      <c r="D1791" s="110"/>
      <c r="K1791" s="7"/>
    </row>
    <row r="1792" spans="1:11" ht="12.75">
      <c r="A1792" s="1"/>
      <c r="C1792" s="1"/>
      <c r="D1792" s="110"/>
      <c r="K1792" s="7"/>
    </row>
    <row r="1793" spans="1:11" ht="12.75">
      <c r="A1793" s="1"/>
      <c r="C1793" s="1"/>
      <c r="D1793" s="110"/>
      <c r="K1793" s="7"/>
    </row>
    <row r="1794" spans="1:11" ht="12.75">
      <c r="A1794" s="1"/>
      <c r="C1794" s="1"/>
      <c r="D1794" s="110"/>
      <c r="K1794" s="7"/>
    </row>
    <row r="1795" spans="1:11" ht="12.75">
      <c r="A1795" s="1"/>
      <c r="C1795" s="1"/>
      <c r="D1795" s="110"/>
      <c r="K1795" s="7"/>
    </row>
    <row r="1796" spans="1:11" ht="12.75">
      <c r="A1796" s="1"/>
      <c r="C1796" s="1"/>
      <c r="D1796" s="110"/>
      <c r="K1796" s="7"/>
    </row>
    <row r="1797" spans="1:11" ht="12.75">
      <c r="A1797" s="1"/>
      <c r="C1797" s="1"/>
      <c r="D1797" s="110"/>
      <c r="K1797" s="7"/>
    </row>
    <row r="1798" spans="1:11" ht="12.75">
      <c r="A1798" s="1"/>
      <c r="C1798" s="1"/>
      <c r="D1798" s="110"/>
      <c r="K1798" s="7"/>
    </row>
    <row r="1799" spans="1:11" ht="12.75">
      <c r="A1799" s="1"/>
      <c r="C1799" s="1"/>
      <c r="D1799" s="110"/>
      <c r="K1799" s="7"/>
    </row>
    <row r="1800" spans="1:11" ht="12.75">
      <c r="A1800" s="1"/>
      <c r="C1800" s="1"/>
      <c r="D1800" s="110"/>
      <c r="K1800" s="7"/>
    </row>
    <row r="1801" spans="1:11" ht="12.75">
      <c r="A1801" s="1"/>
      <c r="C1801" s="1"/>
      <c r="D1801" s="110"/>
      <c r="K1801" s="7"/>
    </row>
    <row r="1802" spans="1:11" ht="12.75">
      <c r="A1802" s="1"/>
      <c r="C1802" s="1"/>
      <c r="D1802" s="110"/>
      <c r="K1802" s="7"/>
    </row>
    <row r="1803" spans="1:11" ht="12.75">
      <c r="A1803" s="1"/>
      <c r="C1803" s="1"/>
      <c r="D1803" s="110"/>
      <c r="K1803" s="7"/>
    </row>
    <row r="1804" spans="1:11" ht="12.75">
      <c r="A1804" s="1"/>
      <c r="C1804" s="1"/>
      <c r="D1804" s="110"/>
      <c r="K1804" s="7"/>
    </row>
    <row r="1805" spans="1:11" ht="12.75">
      <c r="A1805" s="1"/>
      <c r="C1805" s="1"/>
      <c r="D1805" s="110"/>
      <c r="K1805" s="7"/>
    </row>
    <row r="1806" spans="1:11" ht="12.75">
      <c r="A1806" s="1"/>
      <c r="C1806" s="1"/>
      <c r="D1806" s="110"/>
      <c r="K1806" s="7"/>
    </row>
    <row r="1807" spans="1:11" ht="12.75">
      <c r="A1807" s="1"/>
      <c r="C1807" s="1"/>
      <c r="D1807" s="110"/>
      <c r="K1807" s="7"/>
    </row>
    <row r="1808" spans="1:11" ht="12.75">
      <c r="A1808" s="1"/>
      <c r="C1808" s="1"/>
      <c r="D1808" s="110"/>
      <c r="K1808" s="7"/>
    </row>
    <row r="1809" spans="1:11" ht="12.75">
      <c r="A1809" s="1"/>
      <c r="C1809" s="1"/>
      <c r="D1809" s="110"/>
      <c r="K1809" s="7"/>
    </row>
    <row r="1810" spans="1:11" ht="12.75">
      <c r="A1810" s="1"/>
      <c r="C1810" s="1"/>
      <c r="D1810" s="110"/>
      <c r="K1810" s="7"/>
    </row>
    <row r="1811" spans="1:11" ht="12.75">
      <c r="A1811" s="1"/>
      <c r="C1811" s="1"/>
      <c r="D1811" s="110"/>
      <c r="K1811" s="7"/>
    </row>
    <row r="1812" spans="1:11" ht="12.75">
      <c r="A1812" s="1"/>
      <c r="C1812" s="1"/>
      <c r="D1812" s="110"/>
      <c r="K1812" s="7"/>
    </row>
    <row r="1813" spans="1:11" ht="12.75">
      <c r="A1813" s="1"/>
      <c r="C1813" s="1"/>
      <c r="D1813" s="110"/>
      <c r="K1813" s="7"/>
    </row>
    <row r="1814" spans="1:11" ht="12.75">
      <c r="A1814" s="1"/>
      <c r="C1814" s="1"/>
      <c r="D1814" s="110"/>
      <c r="K1814" s="7"/>
    </row>
    <row r="1815" spans="1:11" ht="12.75">
      <c r="A1815" s="1"/>
      <c r="C1815" s="1"/>
      <c r="D1815" s="110"/>
      <c r="K1815" s="7"/>
    </row>
    <row r="1816" spans="1:11" ht="12.75">
      <c r="A1816" s="1"/>
      <c r="C1816" s="1"/>
      <c r="D1816" s="110"/>
      <c r="K1816" s="7"/>
    </row>
    <row r="1817" spans="1:11" ht="12.75">
      <c r="A1817" s="1"/>
      <c r="C1817" s="1"/>
      <c r="D1817" s="110"/>
      <c r="K1817" s="7"/>
    </row>
    <row r="1818" spans="1:11" ht="12.75">
      <c r="A1818" s="1"/>
      <c r="C1818" s="1"/>
      <c r="D1818" s="110"/>
      <c r="K1818" s="7"/>
    </row>
    <row r="1819" spans="1:11" ht="12.75">
      <c r="A1819" s="1"/>
      <c r="C1819" s="1"/>
      <c r="D1819" s="110"/>
      <c r="K1819" s="7"/>
    </row>
    <row r="1820" spans="1:11" ht="12.75">
      <c r="A1820" s="1"/>
      <c r="C1820" s="1"/>
      <c r="D1820" s="110"/>
      <c r="K1820" s="7"/>
    </row>
    <row r="1821" spans="1:11" ht="12.75">
      <c r="A1821" s="1"/>
      <c r="C1821" s="1"/>
      <c r="D1821" s="110"/>
      <c r="K1821" s="7"/>
    </row>
    <row r="1822" spans="1:11" ht="12.75">
      <c r="A1822" s="1"/>
      <c r="C1822" s="1"/>
      <c r="D1822" s="110"/>
      <c r="K1822" s="7"/>
    </row>
    <row r="1823" spans="1:11" ht="12.75">
      <c r="A1823" s="1"/>
      <c r="C1823" s="1"/>
      <c r="D1823" s="110"/>
      <c r="K1823" s="7"/>
    </row>
    <row r="1824" spans="1:11" ht="12.75">
      <c r="A1824" s="1"/>
      <c r="C1824" s="1"/>
      <c r="D1824" s="110"/>
      <c r="K1824" s="7"/>
    </row>
    <row r="1825" spans="1:11" ht="12.75">
      <c r="A1825" s="1"/>
      <c r="C1825" s="1"/>
      <c r="D1825" s="110"/>
      <c r="K1825" s="7"/>
    </row>
    <row r="1826" spans="1:11" ht="12.75">
      <c r="A1826" s="1"/>
      <c r="C1826" s="1"/>
      <c r="D1826" s="110"/>
      <c r="K1826" s="7"/>
    </row>
    <row r="1827" spans="1:11" ht="12.75">
      <c r="A1827" s="1"/>
      <c r="C1827" s="1"/>
      <c r="D1827" s="110"/>
      <c r="K1827" s="7"/>
    </row>
    <row r="1828" spans="1:11" ht="12.75">
      <c r="A1828" s="1"/>
      <c r="C1828" s="1"/>
      <c r="D1828" s="110"/>
      <c r="K1828" s="7"/>
    </row>
    <row r="1829" spans="1:11" ht="12.75">
      <c r="A1829" s="1"/>
      <c r="C1829" s="1"/>
      <c r="D1829" s="110"/>
      <c r="K1829" s="7"/>
    </row>
    <row r="1830" spans="1:11" ht="12.75">
      <c r="A1830" s="1"/>
      <c r="C1830" s="1"/>
      <c r="D1830" s="110"/>
      <c r="K1830" s="7"/>
    </row>
    <row r="1831" spans="1:11" ht="12.75">
      <c r="A1831" s="1"/>
      <c r="C1831" s="1"/>
      <c r="D1831" s="110"/>
      <c r="K1831" s="7"/>
    </row>
    <row r="1832" spans="1:11" ht="12.75">
      <c r="A1832" s="1"/>
      <c r="C1832" s="1"/>
      <c r="D1832" s="110"/>
      <c r="K1832" s="7"/>
    </row>
    <row r="1833" spans="1:11" ht="12.75">
      <c r="A1833" s="1"/>
      <c r="C1833" s="1"/>
      <c r="D1833" s="110"/>
      <c r="K1833" s="7"/>
    </row>
    <row r="1834" spans="1:11" ht="12.75">
      <c r="A1834" s="1"/>
      <c r="C1834" s="1"/>
      <c r="D1834" s="110"/>
      <c r="K1834" s="7"/>
    </row>
    <row r="1835" spans="1:11" ht="12.75">
      <c r="A1835" s="1"/>
      <c r="C1835" s="1"/>
      <c r="D1835" s="110"/>
      <c r="K1835" s="7"/>
    </row>
    <row r="1836" spans="1:11" ht="12.75">
      <c r="A1836" s="1"/>
      <c r="C1836" s="1"/>
      <c r="D1836" s="110"/>
      <c r="K1836" s="7"/>
    </row>
    <row r="1837" spans="1:11" ht="12.75">
      <c r="A1837" s="1"/>
      <c r="C1837" s="1"/>
      <c r="D1837" s="110"/>
      <c r="K1837" s="7"/>
    </row>
    <row r="1838" spans="1:11" ht="12.75">
      <c r="A1838" s="1"/>
      <c r="C1838" s="1"/>
      <c r="D1838" s="110"/>
      <c r="K1838" s="7"/>
    </row>
    <row r="1839" spans="1:11" ht="12.75">
      <c r="A1839" s="1"/>
      <c r="C1839" s="1"/>
      <c r="D1839" s="110"/>
      <c r="K1839" s="7"/>
    </row>
    <row r="1840" spans="1:11" ht="12.75">
      <c r="A1840" s="1"/>
      <c r="C1840" s="1"/>
      <c r="D1840" s="110"/>
      <c r="K1840" s="7"/>
    </row>
    <row r="1841" spans="1:11" ht="12.75">
      <c r="A1841" s="1"/>
      <c r="C1841" s="1"/>
      <c r="D1841" s="110"/>
      <c r="K1841" s="7"/>
    </row>
    <row r="1842" spans="1:11" ht="12.75">
      <c r="A1842" s="1"/>
      <c r="C1842" s="1"/>
      <c r="D1842" s="110"/>
      <c r="K1842" s="7"/>
    </row>
    <row r="1843" spans="1:11" ht="12.75">
      <c r="A1843" s="1"/>
      <c r="C1843" s="1"/>
      <c r="D1843" s="110"/>
      <c r="K1843" s="7"/>
    </row>
    <row r="1844" spans="1:11" ht="12.75">
      <c r="A1844" s="1"/>
      <c r="C1844" s="1"/>
      <c r="D1844" s="110"/>
      <c r="K1844" s="7"/>
    </row>
    <row r="1845" spans="1:11" ht="12.75">
      <c r="A1845" s="1"/>
      <c r="C1845" s="1"/>
      <c r="D1845" s="110"/>
      <c r="K1845" s="7"/>
    </row>
    <row r="1846" spans="1:11" ht="12.75">
      <c r="A1846" s="1"/>
      <c r="C1846" s="1"/>
      <c r="D1846" s="110"/>
      <c r="K1846" s="7"/>
    </row>
    <row r="1847" spans="1:11" ht="12.75">
      <c r="A1847" s="1"/>
      <c r="C1847" s="1"/>
      <c r="D1847" s="110"/>
      <c r="K1847" s="7"/>
    </row>
    <row r="1848" spans="1:11" ht="12.75">
      <c r="A1848" s="1"/>
      <c r="C1848" s="1"/>
      <c r="D1848" s="110"/>
      <c r="K1848" s="7"/>
    </row>
    <row r="1849" spans="1:11" ht="12.75">
      <c r="A1849" s="1"/>
      <c r="C1849" s="1"/>
      <c r="D1849" s="110"/>
      <c r="K1849" s="7"/>
    </row>
    <row r="1850" spans="1:11" ht="12.75">
      <c r="A1850" s="1"/>
      <c r="C1850" s="1"/>
      <c r="D1850" s="110"/>
      <c r="K1850" s="7"/>
    </row>
    <row r="1851" spans="1:11" ht="12.75">
      <c r="A1851" s="1"/>
      <c r="C1851" s="1"/>
      <c r="D1851" s="110"/>
      <c r="K1851" s="7"/>
    </row>
    <row r="1852" spans="1:11" ht="12.75">
      <c r="A1852" s="1"/>
      <c r="C1852" s="1"/>
      <c r="D1852" s="110"/>
      <c r="K1852" s="7"/>
    </row>
    <row r="1853" spans="1:11" ht="12.75">
      <c r="A1853" s="1"/>
      <c r="C1853" s="1"/>
      <c r="D1853" s="110"/>
      <c r="K1853" s="7"/>
    </row>
    <row r="1854" spans="1:11" ht="12.75">
      <c r="A1854" s="1"/>
      <c r="C1854" s="1"/>
      <c r="D1854" s="110"/>
      <c r="K1854" s="7"/>
    </row>
    <row r="1855" spans="1:11" ht="12.75">
      <c r="A1855" s="1"/>
      <c r="C1855" s="1"/>
      <c r="D1855" s="110"/>
      <c r="K1855" s="7"/>
    </row>
    <row r="1856" spans="1:11" ht="12.75">
      <c r="A1856" s="1"/>
      <c r="C1856" s="1"/>
      <c r="D1856" s="110"/>
      <c r="K1856" s="7"/>
    </row>
    <row r="1857" spans="1:11" ht="12.75">
      <c r="A1857" s="1"/>
      <c r="C1857" s="1"/>
      <c r="D1857" s="110"/>
      <c r="K1857" s="7"/>
    </row>
    <row r="1858" spans="1:11" ht="12.75">
      <c r="A1858" s="1"/>
      <c r="C1858" s="1"/>
      <c r="D1858" s="110"/>
      <c r="K1858" s="7"/>
    </row>
    <row r="1859" spans="1:11" ht="12.75">
      <c r="A1859" s="1"/>
      <c r="C1859" s="1"/>
      <c r="D1859" s="110"/>
      <c r="K1859" s="7"/>
    </row>
    <row r="1860" spans="1:11" ht="12.75">
      <c r="A1860" s="1"/>
      <c r="C1860" s="1"/>
      <c r="D1860" s="110"/>
      <c r="K1860" s="7"/>
    </row>
    <row r="1861" spans="1:11" ht="12.75">
      <c r="A1861" s="1"/>
      <c r="C1861" s="1"/>
      <c r="D1861" s="110"/>
      <c r="K1861" s="7"/>
    </row>
    <row r="1862" spans="1:11" ht="12.75">
      <c r="A1862" s="1"/>
      <c r="C1862" s="1"/>
      <c r="D1862" s="110"/>
      <c r="K1862" s="7"/>
    </row>
    <row r="1863" spans="1:11" ht="12.75">
      <c r="A1863" s="1"/>
      <c r="C1863" s="1"/>
      <c r="D1863" s="110"/>
      <c r="K1863" s="7"/>
    </row>
    <row r="1864" spans="1:11" ht="12.75">
      <c r="A1864" s="1"/>
      <c r="C1864" s="1"/>
      <c r="D1864" s="110"/>
      <c r="K1864" s="7"/>
    </row>
    <row r="1865" spans="1:11" ht="12.75">
      <c r="A1865" s="1"/>
      <c r="C1865" s="1"/>
      <c r="D1865" s="110"/>
      <c r="K1865" s="7"/>
    </row>
    <row r="1866" spans="1:11" ht="12.75">
      <c r="A1866" s="1"/>
      <c r="C1866" s="1"/>
      <c r="D1866" s="110"/>
      <c r="K1866" s="7"/>
    </row>
    <row r="1867" spans="1:11" ht="12.75">
      <c r="A1867" s="1"/>
      <c r="C1867" s="1"/>
      <c r="D1867" s="110"/>
      <c r="K1867" s="7"/>
    </row>
    <row r="1868" spans="1:11" ht="12.75">
      <c r="A1868" s="1"/>
      <c r="C1868" s="1"/>
      <c r="D1868" s="110"/>
      <c r="K1868" s="7"/>
    </row>
    <row r="1869" spans="1:11" ht="12.75">
      <c r="A1869" s="1"/>
      <c r="C1869" s="1"/>
      <c r="D1869" s="110"/>
      <c r="K1869" s="7"/>
    </row>
    <row r="1870" spans="1:11" ht="12.75">
      <c r="A1870" s="1"/>
      <c r="C1870" s="1"/>
      <c r="D1870" s="110"/>
      <c r="K1870" s="7"/>
    </row>
    <row r="1871" spans="1:11" ht="12.75">
      <c r="A1871" s="1"/>
      <c r="C1871" s="1"/>
      <c r="D1871" s="110"/>
      <c r="K1871" s="7"/>
    </row>
    <row r="1872" spans="1:11" ht="12.75">
      <c r="A1872" s="1"/>
      <c r="C1872" s="1"/>
      <c r="D1872" s="110"/>
      <c r="K1872" s="7"/>
    </row>
    <row r="1873" spans="1:11" ht="12.75">
      <c r="A1873" s="1"/>
      <c r="C1873" s="1"/>
      <c r="D1873" s="110"/>
      <c r="K1873" s="7"/>
    </row>
    <row r="1874" spans="1:11" ht="12.75">
      <c r="A1874" s="1"/>
      <c r="C1874" s="1"/>
      <c r="D1874" s="110"/>
      <c r="K1874" s="7"/>
    </row>
    <row r="1875" spans="1:11" ht="12.75">
      <c r="A1875" s="1"/>
      <c r="C1875" s="1"/>
      <c r="D1875" s="110"/>
      <c r="K1875" s="7"/>
    </row>
    <row r="1876" spans="1:11" ht="12.75">
      <c r="A1876" s="1"/>
      <c r="C1876" s="1"/>
      <c r="D1876" s="110"/>
      <c r="K1876" s="7"/>
    </row>
    <row r="1877" spans="1:11" ht="12.75">
      <c r="A1877" s="1"/>
      <c r="C1877" s="1"/>
      <c r="D1877" s="110"/>
      <c r="K1877" s="7"/>
    </row>
    <row r="1878" spans="1:11" ht="12.75">
      <c r="A1878" s="1"/>
      <c r="C1878" s="1"/>
      <c r="D1878" s="110"/>
      <c r="K1878" s="7"/>
    </row>
    <row r="1879" spans="1:11" ht="12.75">
      <c r="A1879" s="1"/>
      <c r="C1879" s="1"/>
      <c r="D1879" s="110"/>
      <c r="K1879" s="7"/>
    </row>
    <row r="1880" spans="1:11" ht="12.75">
      <c r="A1880" s="1"/>
      <c r="C1880" s="1"/>
      <c r="D1880" s="110"/>
      <c r="K1880" s="7"/>
    </row>
    <row r="1881" spans="1:11" ht="12.75">
      <c r="A1881" s="1"/>
      <c r="C1881" s="1"/>
      <c r="D1881" s="110"/>
      <c r="K1881" s="7"/>
    </row>
    <row r="1882" spans="1:11" ht="12.75">
      <c r="A1882" s="1"/>
      <c r="C1882" s="1"/>
      <c r="D1882" s="110"/>
      <c r="K1882" s="7"/>
    </row>
    <row r="1883" spans="1:11" ht="12.75">
      <c r="A1883" s="1"/>
      <c r="C1883" s="1"/>
      <c r="D1883" s="110"/>
      <c r="K1883" s="7"/>
    </row>
    <row r="1884" spans="1:11" ht="12.75">
      <c r="A1884" s="1"/>
      <c r="C1884" s="1"/>
      <c r="D1884" s="110"/>
      <c r="K1884" s="7"/>
    </row>
    <row r="1885" spans="1:11" ht="12.75">
      <c r="A1885" s="1"/>
      <c r="C1885" s="1"/>
      <c r="D1885" s="110"/>
      <c r="K1885" s="7"/>
    </row>
    <row r="1886" spans="1:11" ht="12.75">
      <c r="A1886" s="1"/>
      <c r="C1886" s="1"/>
      <c r="D1886" s="110"/>
      <c r="K1886" s="7"/>
    </row>
    <row r="1887" spans="1:11" ht="12.75">
      <c r="A1887" s="1"/>
      <c r="C1887" s="1"/>
      <c r="D1887" s="110"/>
      <c r="K1887" s="7"/>
    </row>
    <row r="1888" spans="1:11" ht="12.75">
      <c r="A1888" s="1"/>
      <c r="C1888" s="1"/>
      <c r="D1888" s="110"/>
      <c r="K1888" s="7"/>
    </row>
    <row r="1889" spans="1:11" ht="12.75">
      <c r="A1889" s="1"/>
      <c r="C1889" s="1"/>
      <c r="D1889" s="110"/>
      <c r="K1889" s="7"/>
    </row>
    <row r="1890" spans="1:11" ht="12.75">
      <c r="A1890" s="1"/>
      <c r="C1890" s="1"/>
      <c r="D1890" s="110"/>
      <c r="K1890" s="7"/>
    </row>
    <row r="1891" spans="1:11" ht="12.75">
      <c r="A1891" s="1"/>
      <c r="C1891" s="1"/>
      <c r="D1891" s="110"/>
      <c r="K1891" s="7"/>
    </row>
    <row r="1892" spans="1:11" ht="12.75">
      <c r="A1892" s="1"/>
      <c r="C1892" s="1"/>
      <c r="D1892" s="110"/>
      <c r="K1892" s="7"/>
    </row>
    <row r="1893" spans="1:11" ht="12.75">
      <c r="A1893" s="1"/>
      <c r="C1893" s="1"/>
      <c r="D1893" s="110"/>
      <c r="K1893" s="7"/>
    </row>
    <row r="1894" spans="1:11" ht="12.75">
      <c r="A1894" s="1"/>
      <c r="C1894" s="1"/>
      <c r="D1894" s="110"/>
      <c r="K1894" s="7"/>
    </row>
    <row r="1895" spans="1:11" ht="12.75">
      <c r="A1895" s="1"/>
      <c r="C1895" s="1"/>
      <c r="D1895" s="110"/>
      <c r="K1895" s="7"/>
    </row>
    <row r="1896" spans="1:11" ht="12.75">
      <c r="A1896" s="1"/>
      <c r="C1896" s="1"/>
      <c r="D1896" s="110"/>
      <c r="K1896" s="7"/>
    </row>
    <row r="1897" spans="1:11" ht="12.75">
      <c r="A1897" s="1"/>
      <c r="C1897" s="1"/>
      <c r="D1897" s="110"/>
      <c r="K1897" s="7"/>
    </row>
    <row r="1898" spans="1:11" ht="12.75">
      <c r="A1898" s="1"/>
      <c r="C1898" s="1"/>
      <c r="D1898" s="110"/>
      <c r="K1898" s="7"/>
    </row>
    <row r="1899" spans="1:11" ht="12.75">
      <c r="A1899" s="1"/>
      <c r="C1899" s="1"/>
      <c r="D1899" s="110"/>
      <c r="K1899" s="7"/>
    </row>
    <row r="1900" spans="1:11" ht="12.75">
      <c r="A1900" s="1"/>
      <c r="C1900" s="1"/>
      <c r="D1900" s="110"/>
      <c r="K1900" s="7"/>
    </row>
    <row r="1901" spans="1:11" ht="12.75">
      <c r="A1901" s="1"/>
      <c r="C1901" s="1"/>
      <c r="D1901" s="110"/>
      <c r="K1901" s="7"/>
    </row>
    <row r="1902" spans="1:11" ht="12.75">
      <c r="A1902" s="1"/>
      <c r="C1902" s="1"/>
      <c r="D1902" s="110"/>
      <c r="K1902" s="7"/>
    </row>
    <row r="1903" spans="1:11" ht="12.75">
      <c r="A1903" s="1"/>
      <c r="C1903" s="1"/>
      <c r="D1903" s="110"/>
      <c r="K1903" s="7"/>
    </row>
    <row r="1904" spans="1:11" ht="12.75">
      <c r="A1904" s="1"/>
      <c r="C1904" s="1"/>
      <c r="D1904" s="110"/>
      <c r="K1904" s="7"/>
    </row>
    <row r="1905" spans="1:11" ht="12.75">
      <c r="A1905" s="1"/>
      <c r="C1905" s="1"/>
      <c r="D1905" s="110"/>
      <c r="K1905" s="7"/>
    </row>
    <row r="1906" spans="1:11" ht="12.75">
      <c r="A1906" s="1"/>
      <c r="C1906" s="1"/>
      <c r="D1906" s="110"/>
      <c r="K1906" s="7"/>
    </row>
    <row r="1907" spans="1:11" ht="12.75">
      <c r="A1907" s="1"/>
      <c r="C1907" s="1"/>
      <c r="D1907" s="110"/>
      <c r="K1907" s="7"/>
    </row>
    <row r="1908" spans="1:11" ht="12.75">
      <c r="A1908" s="1"/>
      <c r="C1908" s="1"/>
      <c r="D1908" s="110"/>
      <c r="K1908" s="7"/>
    </row>
    <row r="1909" spans="1:11" ht="12.75">
      <c r="A1909" s="1"/>
      <c r="C1909" s="1"/>
      <c r="D1909" s="110"/>
      <c r="K1909" s="7"/>
    </row>
    <row r="1910" spans="1:11" ht="12.75">
      <c r="A1910" s="1"/>
      <c r="C1910" s="1"/>
      <c r="D1910" s="110"/>
      <c r="K1910" s="7"/>
    </row>
    <row r="1911" spans="1:11" ht="12.75">
      <c r="A1911" s="1"/>
      <c r="C1911" s="1"/>
      <c r="D1911" s="110"/>
      <c r="K1911" s="7"/>
    </row>
    <row r="1912" spans="1:11" ht="12.75">
      <c r="A1912" s="1"/>
      <c r="C1912" s="1"/>
      <c r="D1912" s="110"/>
      <c r="K1912" s="7"/>
    </row>
    <row r="1913" spans="1:11" ht="12.75">
      <c r="A1913" s="1"/>
      <c r="C1913" s="1"/>
      <c r="D1913" s="110"/>
      <c r="K1913" s="7"/>
    </row>
    <row r="1914" spans="1:11" ht="12.75">
      <c r="A1914" s="1"/>
      <c r="C1914" s="1"/>
      <c r="D1914" s="110"/>
      <c r="K1914" s="7"/>
    </row>
    <row r="1915" spans="1:11" ht="12.75">
      <c r="A1915" s="1"/>
      <c r="C1915" s="1"/>
      <c r="D1915" s="110"/>
      <c r="K1915" s="7"/>
    </row>
    <row r="1916" spans="1:11" ht="12.75">
      <c r="A1916" s="1"/>
      <c r="C1916" s="1"/>
      <c r="D1916" s="110"/>
      <c r="K1916" s="7"/>
    </row>
    <row r="1917" spans="1:11" ht="12.75">
      <c r="A1917" s="1"/>
      <c r="C1917" s="1"/>
      <c r="D1917" s="110"/>
      <c r="K1917" s="7"/>
    </row>
    <row r="1918" spans="1:11" ht="12.75">
      <c r="A1918" s="1"/>
      <c r="C1918" s="1"/>
      <c r="D1918" s="110"/>
      <c r="K1918" s="7"/>
    </row>
    <row r="1919" spans="1:11" ht="12.75">
      <c r="A1919" s="1"/>
      <c r="C1919" s="1"/>
      <c r="D1919" s="110"/>
      <c r="K1919" s="7"/>
    </row>
    <row r="1920" spans="1:11" ht="12.75">
      <c r="A1920" s="1"/>
      <c r="C1920" s="1"/>
      <c r="D1920" s="110"/>
      <c r="K1920" s="7"/>
    </row>
    <row r="1921" spans="1:11" ht="12.75">
      <c r="A1921" s="1"/>
      <c r="C1921" s="1"/>
      <c r="D1921" s="110"/>
      <c r="K1921" s="7"/>
    </row>
    <row r="1922" spans="1:11" ht="12.75">
      <c r="A1922" s="1"/>
      <c r="C1922" s="1"/>
      <c r="D1922" s="110"/>
      <c r="K1922" s="7"/>
    </row>
    <row r="1923" spans="1:11" ht="12.75">
      <c r="A1923" s="1"/>
      <c r="C1923" s="1"/>
      <c r="D1923" s="110"/>
      <c r="K1923" s="7"/>
    </row>
    <row r="1924" spans="1:11" ht="12.75">
      <c r="A1924" s="1"/>
      <c r="C1924" s="1"/>
      <c r="D1924" s="110"/>
      <c r="K1924" s="7"/>
    </row>
    <row r="1925" spans="1:11" ht="12.75">
      <c r="A1925" s="1"/>
      <c r="C1925" s="1"/>
      <c r="D1925" s="110"/>
      <c r="K1925" s="7"/>
    </row>
    <row r="1926" spans="1:11" ht="12.75">
      <c r="A1926" s="1"/>
      <c r="C1926" s="1"/>
      <c r="D1926" s="110"/>
      <c r="K1926" s="7"/>
    </row>
    <row r="1927" spans="1:11" ht="12.75">
      <c r="A1927" s="1"/>
      <c r="C1927" s="1"/>
      <c r="D1927" s="110"/>
      <c r="K1927" s="7"/>
    </row>
    <row r="1928" spans="1:11" ht="12.75">
      <c r="A1928" s="1"/>
      <c r="C1928" s="1"/>
      <c r="D1928" s="110"/>
      <c r="K1928" s="7"/>
    </row>
    <row r="1929" spans="1:11" ht="12.75">
      <c r="A1929" s="1"/>
      <c r="C1929" s="1"/>
      <c r="D1929" s="110"/>
      <c r="K1929" s="7"/>
    </row>
    <row r="1930" spans="1:11" ht="12.75">
      <c r="A1930" s="1"/>
      <c r="C1930" s="1"/>
      <c r="D1930" s="110"/>
      <c r="K1930" s="7"/>
    </row>
    <row r="1931" spans="1:11" ht="12.75">
      <c r="A1931" s="1"/>
      <c r="C1931" s="1"/>
      <c r="D1931" s="110"/>
      <c r="K1931" s="7"/>
    </row>
    <row r="1932" spans="1:11" ht="12.75">
      <c r="A1932" s="1"/>
      <c r="C1932" s="1"/>
      <c r="D1932" s="110"/>
      <c r="K1932" s="7"/>
    </row>
    <row r="1933" spans="1:11" ht="12.75">
      <c r="A1933" s="1"/>
      <c r="C1933" s="1"/>
      <c r="D1933" s="110"/>
      <c r="K1933" s="7"/>
    </row>
    <row r="1934" spans="1:11" ht="12.75">
      <c r="A1934" s="1"/>
      <c r="C1934" s="1"/>
      <c r="D1934" s="110"/>
      <c r="K1934" s="7"/>
    </row>
    <row r="1935" spans="1:11" ht="12.75">
      <c r="A1935" s="1"/>
      <c r="C1935" s="1"/>
      <c r="D1935" s="110"/>
      <c r="K1935" s="7"/>
    </row>
    <row r="1936" spans="1:11" ht="12.75">
      <c r="A1936" s="1"/>
      <c r="C1936" s="1"/>
      <c r="D1936" s="110"/>
      <c r="K1936" s="7"/>
    </row>
    <row r="1937" spans="1:11" ht="12.75">
      <c r="A1937" s="1"/>
      <c r="C1937" s="1"/>
      <c r="D1937" s="110"/>
      <c r="K1937" s="7"/>
    </row>
    <row r="1938" spans="1:11" ht="12.75">
      <c r="A1938" s="1"/>
      <c r="C1938" s="1"/>
      <c r="D1938" s="110"/>
      <c r="K1938" s="7"/>
    </row>
    <row r="1939" spans="1:11" ht="12.75">
      <c r="A1939" s="1"/>
      <c r="C1939" s="1"/>
      <c r="D1939" s="110"/>
      <c r="K1939" s="7"/>
    </row>
    <row r="1940" spans="1:11" ht="12.75">
      <c r="A1940" s="1"/>
      <c r="C1940" s="1"/>
      <c r="D1940" s="110"/>
      <c r="K1940" s="7"/>
    </row>
    <row r="1941" spans="1:11" ht="12.75">
      <c r="A1941" s="1"/>
      <c r="C1941" s="1"/>
      <c r="D1941" s="110"/>
      <c r="K1941" s="7"/>
    </row>
    <row r="1942" spans="1:11" ht="12.75">
      <c r="A1942" s="1"/>
      <c r="C1942" s="1"/>
      <c r="D1942" s="110"/>
      <c r="K1942" s="7"/>
    </row>
    <row r="1943" spans="1:11" ht="12.75">
      <c r="A1943" s="1"/>
      <c r="C1943" s="1"/>
      <c r="D1943" s="110"/>
      <c r="K1943" s="7"/>
    </row>
    <row r="1944" spans="1:11" ht="12.75">
      <c r="A1944" s="1"/>
      <c r="C1944" s="1"/>
      <c r="D1944" s="110"/>
      <c r="K1944" s="7"/>
    </row>
    <row r="1945" spans="1:11" ht="12.75">
      <c r="A1945" s="1"/>
      <c r="C1945" s="1"/>
      <c r="D1945" s="110"/>
      <c r="K1945" s="7"/>
    </row>
    <row r="1946" spans="1:11" ht="12.75">
      <c r="A1946" s="1"/>
      <c r="C1946" s="1"/>
      <c r="D1946" s="110"/>
      <c r="K1946" s="7"/>
    </row>
    <row r="1947" spans="1:11" ht="12.75">
      <c r="A1947" s="1"/>
      <c r="C1947" s="1"/>
      <c r="D1947" s="110"/>
      <c r="K1947" s="7"/>
    </row>
    <row r="1948" spans="1:11" ht="12.75">
      <c r="A1948" s="1"/>
      <c r="C1948" s="1"/>
      <c r="D1948" s="110"/>
      <c r="K1948" s="7"/>
    </row>
    <row r="1949" spans="1:11" ht="12.75">
      <c r="A1949" s="1"/>
      <c r="C1949" s="1"/>
      <c r="D1949" s="110"/>
      <c r="K1949" s="7"/>
    </row>
    <row r="1950" spans="1:11" ht="12.75">
      <c r="A1950" s="1"/>
      <c r="C1950" s="1"/>
      <c r="D1950" s="110"/>
      <c r="K1950" s="7"/>
    </row>
    <row r="1951" spans="1:11" ht="12.75">
      <c r="A1951" s="1"/>
      <c r="C1951" s="1"/>
      <c r="D1951" s="110"/>
      <c r="K1951" s="7"/>
    </row>
    <row r="1952" spans="1:11" ht="12.75">
      <c r="A1952" s="1"/>
      <c r="C1952" s="1"/>
      <c r="D1952" s="110"/>
      <c r="K1952" s="7"/>
    </row>
    <row r="1953" spans="1:11" ht="12.75">
      <c r="A1953" s="1"/>
      <c r="C1953" s="1"/>
      <c r="D1953" s="110"/>
      <c r="K1953" s="7"/>
    </row>
    <row r="1954" spans="1:11" ht="12.75">
      <c r="A1954" s="1"/>
      <c r="C1954" s="1"/>
      <c r="D1954" s="110"/>
      <c r="K1954" s="7"/>
    </row>
    <row r="1955" spans="1:11" ht="12.75">
      <c r="A1955" s="1"/>
      <c r="C1955" s="1"/>
      <c r="D1955" s="110"/>
      <c r="K1955" s="7"/>
    </row>
    <row r="1956" spans="1:11" ht="12.75">
      <c r="A1956" s="1"/>
      <c r="C1956" s="1"/>
      <c r="D1956" s="110"/>
      <c r="K1956" s="7"/>
    </row>
    <row r="1957" spans="1:11" ht="12.75">
      <c r="A1957" s="1"/>
      <c r="C1957" s="1"/>
      <c r="D1957" s="110"/>
      <c r="K1957" s="7"/>
    </row>
    <row r="1958" spans="1:11" ht="12.75">
      <c r="A1958" s="1"/>
      <c r="C1958" s="1"/>
      <c r="D1958" s="110"/>
      <c r="K1958" s="7"/>
    </row>
    <row r="1959" spans="1:11" ht="12.75">
      <c r="A1959" s="1"/>
      <c r="C1959" s="1"/>
      <c r="D1959" s="110"/>
      <c r="K1959" s="7"/>
    </row>
    <row r="1960" spans="1:11" ht="12.75">
      <c r="A1960" s="1"/>
      <c r="C1960" s="1"/>
      <c r="D1960" s="110"/>
      <c r="K1960" s="7"/>
    </row>
    <row r="1961" spans="1:11" ht="12.75">
      <c r="A1961" s="1"/>
      <c r="C1961" s="1"/>
      <c r="D1961" s="110"/>
      <c r="K1961" s="7"/>
    </row>
    <row r="1962" spans="1:11" ht="12.75">
      <c r="A1962" s="1"/>
      <c r="C1962" s="1"/>
      <c r="D1962" s="110"/>
      <c r="K1962" s="7"/>
    </row>
    <row r="1963" spans="1:11" ht="12.75">
      <c r="A1963" s="1"/>
      <c r="C1963" s="1"/>
      <c r="D1963" s="110"/>
      <c r="K1963" s="7"/>
    </row>
    <row r="1964" spans="1:11" ht="12.75">
      <c r="A1964" s="1"/>
      <c r="C1964" s="1"/>
      <c r="D1964" s="110"/>
      <c r="K1964" s="7"/>
    </row>
    <row r="1965" spans="1:11" ht="12.75">
      <c r="A1965" s="1"/>
      <c r="C1965" s="1"/>
      <c r="D1965" s="110"/>
      <c r="K1965" s="7"/>
    </row>
    <row r="1966" spans="1:11" ht="12.75">
      <c r="A1966" s="1"/>
      <c r="C1966" s="1"/>
      <c r="D1966" s="110"/>
      <c r="K1966" s="7"/>
    </row>
    <row r="1967" spans="1:11" ht="12.75">
      <c r="A1967" s="1"/>
      <c r="C1967" s="1"/>
      <c r="D1967" s="110"/>
      <c r="K1967" s="7"/>
    </row>
    <row r="1968" spans="1:11" ht="12.75">
      <c r="A1968" s="1"/>
      <c r="C1968" s="1"/>
      <c r="D1968" s="110"/>
      <c r="K1968" s="7"/>
    </row>
    <row r="1969" spans="1:11" ht="12.75">
      <c r="A1969" s="1"/>
      <c r="C1969" s="1"/>
      <c r="D1969" s="110"/>
      <c r="K1969" s="7"/>
    </row>
    <row r="1970" spans="1:11" ht="12.75">
      <c r="A1970" s="1"/>
      <c r="C1970" s="1"/>
      <c r="D1970" s="110"/>
      <c r="K1970" s="7"/>
    </row>
    <row r="1971" spans="1:11" ht="12.75">
      <c r="A1971" s="1"/>
      <c r="C1971" s="1"/>
      <c r="D1971" s="110"/>
      <c r="K1971" s="7"/>
    </row>
    <row r="1972" spans="1:11" ht="12.75">
      <c r="A1972" s="1"/>
      <c r="C1972" s="1"/>
      <c r="D1972" s="110"/>
      <c r="K1972" s="7"/>
    </row>
    <row r="1973" spans="1:11" ht="12.75">
      <c r="A1973" s="1"/>
      <c r="C1973" s="1"/>
      <c r="D1973" s="110"/>
      <c r="K1973" s="7"/>
    </row>
    <row r="1974" spans="1:11" ht="12.75">
      <c r="A1974" s="1"/>
      <c r="C1974" s="1"/>
      <c r="D1974" s="110"/>
      <c r="K1974" s="7"/>
    </row>
    <row r="1975" spans="1:11" ht="12.75">
      <c r="A1975" s="1"/>
      <c r="C1975" s="1"/>
      <c r="D1975" s="110"/>
      <c r="K1975" s="7"/>
    </row>
    <row r="1976" spans="1:11" ht="12.75">
      <c r="A1976" s="1"/>
      <c r="C1976" s="1"/>
      <c r="D1976" s="110"/>
      <c r="K1976" s="7"/>
    </row>
    <row r="1977" spans="1:11" ht="12.75">
      <c r="A1977" s="1"/>
      <c r="C1977" s="1"/>
      <c r="D1977" s="110"/>
      <c r="K1977" s="7"/>
    </row>
    <row r="1978" spans="1:11" ht="12.75">
      <c r="A1978" s="1"/>
      <c r="C1978" s="1"/>
      <c r="D1978" s="110"/>
      <c r="K1978" s="7"/>
    </row>
    <row r="1979" spans="1:11" ht="12.75">
      <c r="A1979" s="1"/>
      <c r="C1979" s="1"/>
      <c r="D1979" s="110"/>
      <c r="K1979" s="7"/>
    </row>
    <row r="1980" spans="1:11" ht="12.75">
      <c r="A1980" s="1"/>
      <c r="C1980" s="1"/>
      <c r="D1980" s="110"/>
      <c r="K1980" s="7"/>
    </row>
    <row r="1981" spans="1:11" ht="12.75">
      <c r="A1981" s="1"/>
      <c r="C1981" s="1"/>
      <c r="D1981" s="110"/>
      <c r="K1981" s="7"/>
    </row>
    <row r="1982" spans="1:11" ht="12.75">
      <c r="A1982" s="1"/>
      <c r="C1982" s="1"/>
      <c r="D1982" s="110"/>
      <c r="K1982" s="7"/>
    </row>
    <row r="1983" spans="1:11" ht="12.75">
      <c r="A1983" s="1"/>
      <c r="C1983" s="1"/>
      <c r="D1983" s="110"/>
      <c r="K1983" s="7"/>
    </row>
    <row r="1984" spans="1:11" ht="12.75">
      <c r="A1984" s="1"/>
      <c r="C1984" s="1"/>
      <c r="D1984" s="110"/>
      <c r="K1984" s="7"/>
    </row>
    <row r="1985" spans="1:11" ht="12.75">
      <c r="A1985" s="1"/>
      <c r="C1985" s="1"/>
      <c r="D1985" s="110"/>
      <c r="K1985" s="7"/>
    </row>
    <row r="1986" spans="1:11" ht="12.75">
      <c r="A1986" s="1"/>
      <c r="C1986" s="1"/>
      <c r="D1986" s="110"/>
      <c r="K1986" s="7"/>
    </row>
    <row r="1987" spans="1:11" ht="12.75">
      <c r="A1987" s="1"/>
      <c r="C1987" s="1"/>
      <c r="D1987" s="110"/>
      <c r="K1987" s="7"/>
    </row>
    <row r="1988" spans="1:11" ht="12.75">
      <c r="A1988" s="1"/>
      <c r="C1988" s="1"/>
      <c r="D1988" s="110"/>
      <c r="K1988" s="7"/>
    </row>
    <row r="1989" spans="1:11" ht="12.75">
      <c r="A1989" s="1"/>
      <c r="C1989" s="1"/>
      <c r="D1989" s="110"/>
      <c r="K1989" s="7"/>
    </row>
    <row r="1990" spans="1:11" ht="12.75">
      <c r="A1990" s="1"/>
      <c r="C1990" s="1"/>
      <c r="D1990" s="110"/>
      <c r="K1990" s="7"/>
    </row>
    <row r="1991" spans="1:11" ht="12.75">
      <c r="A1991" s="1"/>
      <c r="C1991" s="1"/>
      <c r="D1991" s="110"/>
      <c r="K1991" s="7"/>
    </row>
    <row r="1992" spans="1:11" ht="12.75">
      <c r="A1992" s="1"/>
      <c r="C1992" s="1"/>
      <c r="D1992" s="110"/>
      <c r="K1992" s="7"/>
    </row>
    <row r="1993" spans="1:11" ht="12.75">
      <c r="A1993" s="1"/>
      <c r="C1993" s="1"/>
      <c r="D1993" s="110"/>
      <c r="K1993" s="7"/>
    </row>
    <row r="1994" spans="1:11" ht="12.75">
      <c r="A1994" s="1"/>
      <c r="C1994" s="1"/>
      <c r="D1994" s="110"/>
      <c r="K1994" s="7"/>
    </row>
    <row r="1995" spans="1:11" ht="12.75">
      <c r="A1995" s="1"/>
      <c r="C1995" s="1"/>
      <c r="D1995" s="110"/>
      <c r="K1995" s="7"/>
    </row>
    <row r="1996" spans="1:11" ht="12.75">
      <c r="A1996" s="1"/>
      <c r="C1996" s="1"/>
      <c r="D1996" s="110"/>
      <c r="K1996" s="7"/>
    </row>
    <row r="1997" spans="1:11" ht="12.75">
      <c r="A1997" s="1"/>
      <c r="C1997" s="1"/>
      <c r="D1997" s="110"/>
      <c r="K1997" s="7"/>
    </row>
    <row r="1998" spans="1:11" ht="12.75">
      <c r="A1998" s="1"/>
      <c r="C1998" s="1"/>
      <c r="D1998" s="110"/>
      <c r="K1998" s="7"/>
    </row>
    <row r="1999" spans="1:11" ht="12.75">
      <c r="A1999" s="1"/>
      <c r="C1999" s="1"/>
      <c r="D1999" s="110"/>
      <c r="K1999" s="7"/>
    </row>
    <row r="2000" spans="1:11" ht="12.75">
      <c r="A2000" s="1"/>
      <c r="C2000" s="1"/>
      <c r="D2000" s="110"/>
      <c r="K2000" s="7"/>
    </row>
    <row r="2001" spans="1:11" ht="12.75">
      <c r="A2001" s="1"/>
      <c r="C2001" s="1"/>
      <c r="D2001" s="110"/>
      <c r="K2001" s="7"/>
    </row>
    <row r="2002" spans="1:11" ht="12.75">
      <c r="A2002" s="1"/>
      <c r="C2002" s="1"/>
      <c r="D2002" s="110"/>
      <c r="K2002" s="7"/>
    </row>
    <row r="2003" spans="1:11" ht="12.75">
      <c r="A2003" s="1"/>
      <c r="C2003" s="1"/>
      <c r="D2003" s="110"/>
      <c r="K2003" s="7"/>
    </row>
    <row r="2004" spans="1:11" ht="12.75">
      <c r="A2004" s="1"/>
      <c r="C2004" s="1"/>
      <c r="D2004" s="110"/>
      <c r="K2004" s="7"/>
    </row>
    <row r="2005" spans="1:11" ht="12.75">
      <c r="A2005" s="1"/>
      <c r="C2005" s="1"/>
      <c r="D2005" s="110"/>
      <c r="K2005" s="7"/>
    </row>
    <row r="2006" spans="1:11" ht="12.75">
      <c r="A2006" s="1"/>
      <c r="C2006" s="1"/>
      <c r="D2006" s="110"/>
      <c r="K2006" s="7"/>
    </row>
    <row r="2007" spans="1:11" ht="12.75">
      <c r="A2007" s="1"/>
      <c r="C2007" s="1"/>
      <c r="D2007" s="110"/>
      <c r="K2007" s="7"/>
    </row>
    <row r="2008" spans="1:11" ht="12.75">
      <c r="A2008" s="1"/>
      <c r="C2008" s="1"/>
      <c r="D2008" s="110"/>
      <c r="K2008" s="7"/>
    </row>
    <row r="2009" spans="1:11" ht="12.75">
      <c r="A2009" s="1"/>
      <c r="C2009" s="1"/>
      <c r="D2009" s="110"/>
      <c r="K2009" s="7"/>
    </row>
    <row r="2010" spans="1:11" ht="12.75">
      <c r="A2010" s="1"/>
      <c r="C2010" s="1"/>
      <c r="D2010" s="110"/>
      <c r="K2010" s="7"/>
    </row>
    <row r="2011" spans="1:11" ht="12.75">
      <c r="A2011" s="1"/>
      <c r="C2011" s="1"/>
      <c r="D2011" s="110"/>
      <c r="K2011" s="7"/>
    </row>
    <row r="2012" spans="1:11" ht="12.75">
      <c r="A2012" s="1"/>
      <c r="C2012" s="1"/>
      <c r="D2012" s="110"/>
      <c r="K2012" s="7"/>
    </row>
    <row r="2013" spans="1:11" ht="12.75">
      <c r="A2013" s="1"/>
      <c r="C2013" s="1"/>
      <c r="D2013" s="110"/>
      <c r="K2013" s="7"/>
    </row>
    <row r="2014" spans="1:11" ht="12.75">
      <c r="A2014" s="1"/>
      <c r="C2014" s="1"/>
      <c r="D2014" s="110"/>
      <c r="K2014" s="7"/>
    </row>
    <row r="2015" spans="1:11" ht="12.75">
      <c r="A2015" s="1"/>
      <c r="C2015" s="1"/>
      <c r="D2015" s="110"/>
      <c r="K2015" s="7"/>
    </row>
    <row r="2016" spans="1:11" ht="12.75">
      <c r="A2016" s="1"/>
      <c r="C2016" s="1"/>
      <c r="D2016" s="110"/>
      <c r="K2016" s="7"/>
    </row>
    <row r="2017" spans="1:11" ht="12.75">
      <c r="A2017" s="1"/>
      <c r="C2017" s="1"/>
      <c r="D2017" s="110"/>
      <c r="K2017" s="7"/>
    </row>
    <row r="2018" spans="1:11" ht="12.75">
      <c r="A2018" s="1"/>
      <c r="C2018" s="1"/>
      <c r="D2018" s="110"/>
      <c r="K2018" s="7"/>
    </row>
    <row r="2019" spans="1:11" ht="12.75">
      <c r="A2019" s="1"/>
      <c r="C2019" s="1"/>
      <c r="D2019" s="110"/>
      <c r="K2019" s="7"/>
    </row>
    <row r="2020" spans="1:11" ht="12.75">
      <c r="A2020" s="1"/>
      <c r="C2020" s="1"/>
      <c r="D2020" s="110"/>
      <c r="K2020" s="7"/>
    </row>
    <row r="2021" spans="1:11" ht="12.75">
      <c r="A2021" s="1"/>
      <c r="C2021" s="1"/>
      <c r="D2021" s="110"/>
      <c r="K2021" s="7"/>
    </row>
    <row r="2022" spans="1:11" ht="12.75">
      <c r="A2022" s="1"/>
      <c r="C2022" s="1"/>
      <c r="D2022" s="110"/>
      <c r="K2022" s="7"/>
    </row>
    <row r="2023" spans="1:11" ht="12.75">
      <c r="A2023" s="1"/>
      <c r="C2023" s="1"/>
      <c r="D2023" s="110"/>
      <c r="K2023" s="7"/>
    </row>
    <row r="2024" spans="1:11" ht="12.75">
      <c r="A2024" s="1"/>
      <c r="C2024" s="1"/>
      <c r="D2024" s="110"/>
      <c r="K2024" s="7"/>
    </row>
    <row r="2025" spans="1:11" ht="12.75">
      <c r="A2025" s="1"/>
      <c r="C2025" s="1"/>
      <c r="D2025" s="110"/>
      <c r="K2025" s="7"/>
    </row>
    <row r="2026" spans="1:11" ht="12.75">
      <c r="A2026" s="1"/>
      <c r="C2026" s="1"/>
      <c r="D2026" s="110"/>
      <c r="K2026" s="7"/>
    </row>
    <row r="2027" spans="1:11" ht="12.75">
      <c r="A2027" s="1"/>
      <c r="C2027" s="1"/>
      <c r="D2027" s="110"/>
      <c r="K2027" s="7"/>
    </row>
    <row r="2028" spans="1:11" ht="12.75">
      <c r="A2028" s="1"/>
      <c r="C2028" s="1"/>
      <c r="D2028" s="110"/>
      <c r="K2028" s="7"/>
    </row>
    <row r="2029" spans="1:11" ht="12.75">
      <c r="A2029" s="1"/>
      <c r="C2029" s="1"/>
      <c r="D2029" s="110"/>
      <c r="K2029" s="7"/>
    </row>
    <row r="2030" spans="1:11" ht="12.75">
      <c r="A2030" s="1"/>
      <c r="C2030" s="1"/>
      <c r="D2030" s="110"/>
      <c r="K2030" s="7"/>
    </row>
    <row r="2031" spans="1:11" ht="12.75">
      <c r="A2031" s="1"/>
      <c r="C2031" s="1"/>
      <c r="D2031" s="110"/>
      <c r="K2031" s="7"/>
    </row>
    <row r="2032" spans="1:11" ht="12.75">
      <c r="A2032" s="1"/>
      <c r="C2032" s="1"/>
      <c r="D2032" s="110"/>
      <c r="K2032" s="7"/>
    </row>
    <row r="2033" spans="1:11" ht="12.75">
      <c r="A2033" s="1"/>
      <c r="C2033" s="1"/>
      <c r="D2033" s="110"/>
      <c r="K2033" s="7"/>
    </row>
    <row r="2034" spans="1:11" ht="12.75">
      <c r="A2034" s="1"/>
      <c r="C2034" s="1"/>
      <c r="D2034" s="110"/>
      <c r="K2034" s="7"/>
    </row>
    <row r="2035" spans="1:11" ht="12.75">
      <c r="A2035" s="1"/>
      <c r="C2035" s="1"/>
      <c r="D2035" s="110"/>
      <c r="K2035" s="7"/>
    </row>
    <row r="2036" spans="1:11" ht="12.75">
      <c r="A2036" s="1"/>
      <c r="C2036" s="1"/>
      <c r="D2036" s="110"/>
      <c r="K2036" s="7"/>
    </row>
    <row r="2037" spans="1:11" ht="12.75">
      <c r="A2037" s="1"/>
      <c r="C2037" s="1"/>
      <c r="D2037" s="110"/>
      <c r="K2037" s="7"/>
    </row>
    <row r="2038" spans="1:11" ht="12.75">
      <c r="A2038" s="1"/>
      <c r="C2038" s="1"/>
      <c r="D2038" s="110"/>
      <c r="K2038" s="7"/>
    </row>
    <row r="2039" spans="1:11" ht="12.75">
      <c r="A2039" s="1"/>
      <c r="C2039" s="1"/>
      <c r="D2039" s="110"/>
      <c r="K2039" s="7"/>
    </row>
    <row r="2040" spans="1:11" ht="12.75">
      <c r="A2040" s="1"/>
      <c r="C2040" s="1"/>
      <c r="D2040" s="110"/>
      <c r="K2040" s="7"/>
    </row>
    <row r="2041" spans="1:11" ht="12.75">
      <c r="A2041" s="1"/>
      <c r="C2041" s="1"/>
      <c r="D2041" s="110"/>
      <c r="K2041" s="7"/>
    </row>
    <row r="2042" spans="1:11" ht="12.75">
      <c r="A2042" s="1"/>
      <c r="C2042" s="1"/>
      <c r="D2042" s="110"/>
      <c r="K2042" s="7"/>
    </row>
    <row r="2043" spans="1:11" ht="12.75">
      <c r="A2043" s="1"/>
      <c r="C2043" s="1"/>
      <c r="D2043" s="110"/>
      <c r="K2043" s="7"/>
    </row>
    <row r="2044" spans="1:11" ht="12.75">
      <c r="A2044" s="1"/>
      <c r="C2044" s="1"/>
      <c r="D2044" s="110"/>
      <c r="K2044" s="7"/>
    </row>
    <row r="2045" spans="1:11" ht="12.75">
      <c r="A2045" s="1"/>
      <c r="C2045" s="1"/>
      <c r="D2045" s="110"/>
      <c r="K2045" s="7"/>
    </row>
    <row r="2046" spans="1:11" ht="12.75">
      <c r="A2046" s="1"/>
      <c r="C2046" s="1"/>
      <c r="D2046" s="110"/>
      <c r="K2046" s="7"/>
    </row>
    <row r="2047" spans="1:11" ht="12.75">
      <c r="A2047" s="1"/>
      <c r="C2047" s="1"/>
      <c r="D2047" s="110"/>
      <c r="K2047" s="7"/>
    </row>
    <row r="2048" spans="1:11" ht="12.75">
      <c r="A2048" s="1"/>
      <c r="C2048" s="1"/>
      <c r="D2048" s="110"/>
      <c r="K2048" s="7"/>
    </row>
    <row r="2049" spans="1:11" ht="12.75">
      <c r="A2049" s="1"/>
      <c r="C2049" s="1"/>
      <c r="D2049" s="110"/>
      <c r="K2049" s="7"/>
    </row>
    <row r="2050" spans="1:11" ht="12.75">
      <c r="A2050" s="1"/>
      <c r="C2050" s="1"/>
      <c r="D2050" s="110"/>
      <c r="K2050" s="7"/>
    </row>
    <row r="2051" spans="1:11" ht="12.75">
      <c r="A2051" s="1"/>
      <c r="C2051" s="1"/>
      <c r="D2051" s="110"/>
      <c r="K2051" s="7"/>
    </row>
    <row r="2052" spans="1:11" ht="12.75">
      <c r="A2052" s="1"/>
      <c r="C2052" s="1"/>
      <c r="D2052" s="110"/>
      <c r="K2052" s="7"/>
    </row>
    <row r="2053" spans="1:11" ht="12.75">
      <c r="A2053" s="1"/>
      <c r="C2053" s="1"/>
      <c r="D2053" s="110"/>
      <c r="K2053" s="7"/>
    </row>
    <row r="2054" spans="1:11" ht="12.75">
      <c r="A2054" s="1"/>
      <c r="C2054" s="1"/>
      <c r="D2054" s="110"/>
      <c r="K2054" s="7"/>
    </row>
    <row r="2055" spans="1:11" ht="12.75">
      <c r="A2055" s="1"/>
      <c r="C2055" s="1"/>
      <c r="D2055" s="110"/>
      <c r="K2055" s="7"/>
    </row>
    <row r="2056" spans="1:11" ht="12.75">
      <c r="A2056" s="1"/>
      <c r="C2056" s="1"/>
      <c r="D2056" s="110"/>
      <c r="K2056" s="7"/>
    </row>
    <row r="2057" spans="1:11" ht="12.75">
      <c r="A2057" s="1"/>
      <c r="C2057" s="1"/>
      <c r="D2057" s="110"/>
      <c r="K2057" s="7"/>
    </row>
    <row r="2058" spans="1:11" ht="12.75">
      <c r="A2058" s="1"/>
      <c r="C2058" s="1"/>
      <c r="D2058" s="110"/>
      <c r="K2058" s="7"/>
    </row>
    <row r="2059" spans="1:11" ht="12.75">
      <c r="A2059" s="1"/>
      <c r="C2059" s="1"/>
      <c r="D2059" s="110"/>
      <c r="K2059" s="7"/>
    </row>
    <row r="2060" spans="1:11" ht="12.75">
      <c r="A2060" s="1"/>
      <c r="C2060" s="1"/>
      <c r="D2060" s="110"/>
      <c r="K2060" s="7"/>
    </row>
    <row r="2061" spans="1:11" ht="12.75">
      <c r="A2061" s="1"/>
      <c r="C2061" s="1"/>
      <c r="D2061" s="110"/>
      <c r="K2061" s="7"/>
    </row>
    <row r="2062" spans="1:11" ht="12.75">
      <c r="A2062" s="1"/>
      <c r="C2062" s="1"/>
      <c r="D2062" s="110"/>
      <c r="K2062" s="7"/>
    </row>
    <row r="2063" spans="1:11" ht="12.75">
      <c r="A2063" s="1"/>
      <c r="C2063" s="1"/>
      <c r="D2063" s="110"/>
      <c r="K2063" s="7"/>
    </row>
    <row r="2064" spans="1:11" ht="12.75">
      <c r="A2064" s="1"/>
      <c r="C2064" s="1"/>
      <c r="D2064" s="110"/>
      <c r="K2064" s="7"/>
    </row>
    <row r="2065" spans="1:11" ht="12.75">
      <c r="A2065" s="1"/>
      <c r="C2065" s="1"/>
      <c r="D2065" s="110"/>
      <c r="K2065" s="7"/>
    </row>
    <row r="2066" spans="1:11" ht="12.75">
      <c r="A2066" s="1"/>
      <c r="C2066" s="1"/>
      <c r="D2066" s="110"/>
      <c r="K2066" s="7"/>
    </row>
    <row r="2067" spans="1:11" ht="12.75">
      <c r="A2067" s="1"/>
      <c r="C2067" s="1"/>
      <c r="D2067" s="110"/>
      <c r="K2067" s="7"/>
    </row>
    <row r="2068" spans="1:11" ht="12.75">
      <c r="A2068" s="1"/>
      <c r="C2068" s="1"/>
      <c r="D2068" s="110"/>
      <c r="K2068" s="7"/>
    </row>
    <row r="2069" spans="1:11" ht="12.75">
      <c r="A2069" s="1"/>
      <c r="C2069" s="1"/>
      <c r="D2069" s="110"/>
      <c r="K2069" s="7"/>
    </row>
    <row r="2070" spans="1:11" ht="12.75">
      <c r="A2070" s="1"/>
      <c r="C2070" s="1"/>
      <c r="D2070" s="110"/>
      <c r="K2070" s="7"/>
    </row>
    <row r="2071" spans="1:11" ht="12.75">
      <c r="A2071" s="1"/>
      <c r="C2071" s="1"/>
      <c r="D2071" s="110"/>
      <c r="K2071" s="7"/>
    </row>
    <row r="2072" spans="1:11" ht="12.75">
      <c r="A2072" s="1"/>
      <c r="C2072" s="1"/>
      <c r="D2072" s="110"/>
      <c r="K2072" s="7"/>
    </row>
    <row r="2073" spans="1:11" ht="12.75">
      <c r="A2073" s="1"/>
      <c r="C2073" s="1"/>
      <c r="D2073" s="110"/>
      <c r="K2073" s="7"/>
    </row>
    <row r="2074" spans="1:11" ht="12.75">
      <c r="A2074" s="1"/>
      <c r="C2074" s="1"/>
      <c r="D2074" s="110"/>
      <c r="K2074" s="7"/>
    </row>
    <row r="2075" spans="1:11" ht="12.75">
      <c r="A2075" s="1"/>
      <c r="C2075" s="1"/>
      <c r="D2075" s="110"/>
      <c r="K2075" s="7"/>
    </row>
    <row r="2076" spans="1:11" ht="12.75">
      <c r="A2076" s="1"/>
      <c r="C2076" s="1"/>
      <c r="D2076" s="110"/>
      <c r="K2076" s="7"/>
    </row>
    <row r="2077" spans="1:11" ht="12.75">
      <c r="A2077" s="1"/>
      <c r="C2077" s="1"/>
      <c r="D2077" s="110"/>
      <c r="K2077" s="7"/>
    </row>
    <row r="2078" spans="1:11" ht="12.75">
      <c r="A2078" s="1"/>
      <c r="C2078" s="1"/>
      <c r="D2078" s="110"/>
      <c r="K2078" s="7"/>
    </row>
    <row r="2079" spans="1:11" ht="12.75">
      <c r="A2079" s="1"/>
      <c r="C2079" s="1"/>
      <c r="D2079" s="110"/>
      <c r="K2079" s="7"/>
    </row>
    <row r="2080" spans="1:11" ht="12.75">
      <c r="A2080" s="1"/>
      <c r="C2080" s="1"/>
      <c r="D2080" s="110"/>
      <c r="K2080" s="7"/>
    </row>
    <row r="2081" spans="1:11" ht="12.75">
      <c r="A2081" s="1"/>
      <c r="C2081" s="1"/>
      <c r="D2081" s="110"/>
      <c r="K2081" s="7"/>
    </row>
    <row r="2082" spans="1:11" ht="12.75">
      <c r="A2082" s="1"/>
      <c r="C2082" s="1"/>
      <c r="D2082" s="110"/>
      <c r="K2082" s="7"/>
    </row>
    <row r="2083" spans="1:11" ht="12.75">
      <c r="A2083" s="1"/>
      <c r="C2083" s="1"/>
      <c r="D2083" s="110"/>
      <c r="K2083" s="7"/>
    </row>
    <row r="2084" spans="1:11" ht="12.75">
      <c r="A2084" s="1"/>
      <c r="C2084" s="1"/>
      <c r="D2084" s="110"/>
      <c r="K2084" s="7"/>
    </row>
    <row r="2085" spans="1:11" ht="12.75">
      <c r="A2085" s="1"/>
      <c r="C2085" s="1"/>
      <c r="D2085" s="110"/>
      <c r="K2085" s="7"/>
    </row>
    <row r="2086" spans="1:11" ht="12.75">
      <c r="A2086" s="1"/>
      <c r="C2086" s="1"/>
      <c r="D2086" s="110"/>
      <c r="K2086" s="7"/>
    </row>
    <row r="2087" spans="1:11" ht="12.75">
      <c r="A2087" s="1"/>
      <c r="C2087" s="1"/>
      <c r="D2087" s="110"/>
      <c r="K2087" s="7"/>
    </row>
    <row r="2088" spans="1:11" ht="12.75">
      <c r="A2088" s="1"/>
      <c r="C2088" s="1"/>
      <c r="D2088" s="110"/>
      <c r="K2088" s="7"/>
    </row>
    <row r="2089" spans="1:11" ht="12.75">
      <c r="A2089" s="1"/>
      <c r="C2089" s="1"/>
      <c r="D2089" s="110"/>
      <c r="K2089" s="7"/>
    </row>
    <row r="2090" spans="1:11" ht="12.75">
      <c r="A2090" s="1"/>
      <c r="C2090" s="1"/>
      <c r="D2090" s="110"/>
      <c r="K2090" s="7"/>
    </row>
    <row r="2091" spans="1:11" ht="12.75">
      <c r="A2091" s="1"/>
      <c r="C2091" s="1"/>
      <c r="D2091" s="110"/>
      <c r="K2091" s="7"/>
    </row>
    <row r="2092" spans="1:11" ht="12.75">
      <c r="A2092" s="1"/>
      <c r="C2092" s="1"/>
      <c r="D2092" s="110"/>
      <c r="K2092" s="7"/>
    </row>
    <row r="2093" spans="1:11" ht="12.75">
      <c r="A2093" s="1"/>
      <c r="C2093" s="1"/>
      <c r="D2093" s="110"/>
      <c r="K2093" s="7"/>
    </row>
    <row r="2094" spans="1:11" ht="12.75">
      <c r="A2094" s="1"/>
      <c r="C2094" s="1"/>
      <c r="D2094" s="110"/>
      <c r="K2094" s="7"/>
    </row>
    <row r="2095" spans="1:11" ht="12.75">
      <c r="A2095" s="1"/>
      <c r="C2095" s="1"/>
      <c r="D2095" s="110"/>
      <c r="K2095" s="7"/>
    </row>
    <row r="2096" spans="1:11" ht="12.75">
      <c r="A2096" s="1"/>
      <c r="C2096" s="1"/>
      <c r="D2096" s="110"/>
      <c r="K2096" s="7"/>
    </row>
    <row r="2097" spans="1:11" ht="12.75">
      <c r="A2097" s="1"/>
      <c r="C2097" s="1"/>
      <c r="D2097" s="110"/>
      <c r="K2097" s="7"/>
    </row>
    <row r="2098" spans="1:11" ht="12.75">
      <c r="A2098" s="1"/>
      <c r="C2098" s="1"/>
      <c r="D2098" s="110"/>
      <c r="K2098" s="7"/>
    </row>
    <row r="2099" spans="1:11" ht="12.75">
      <c r="A2099" s="1"/>
      <c r="C2099" s="1"/>
      <c r="D2099" s="110"/>
      <c r="K2099" s="7"/>
    </row>
    <row r="2100" spans="1:11" ht="12.75">
      <c r="A2100" s="1"/>
      <c r="C2100" s="1"/>
      <c r="D2100" s="110"/>
      <c r="K2100" s="7"/>
    </row>
    <row r="2101" spans="1:11" ht="12.75">
      <c r="A2101" s="1"/>
      <c r="C2101" s="1"/>
      <c r="D2101" s="110"/>
      <c r="K2101" s="7"/>
    </row>
    <row r="2102" spans="1:11" ht="12.75">
      <c r="A2102" s="1"/>
      <c r="C2102" s="1"/>
      <c r="D2102" s="110"/>
      <c r="K2102" s="7"/>
    </row>
    <row r="2103" spans="1:11" ht="12.75">
      <c r="A2103" s="1"/>
      <c r="C2103" s="1"/>
      <c r="D2103" s="110"/>
      <c r="K2103" s="7"/>
    </row>
    <row r="2104" spans="1:11" ht="12.75">
      <c r="A2104" s="1"/>
      <c r="C2104" s="1"/>
      <c r="D2104" s="110"/>
      <c r="K2104" s="7"/>
    </row>
    <row r="2105" spans="1:11" ht="12.75">
      <c r="A2105" s="1"/>
      <c r="C2105" s="1"/>
      <c r="D2105" s="110"/>
      <c r="K2105" s="7"/>
    </row>
    <row r="2106" spans="1:11" ht="12.75">
      <c r="A2106" s="1"/>
      <c r="C2106" s="1"/>
      <c r="D2106" s="110"/>
      <c r="K2106" s="7"/>
    </row>
    <row r="2107" spans="1:11" ht="12.75">
      <c r="A2107" s="1"/>
      <c r="C2107" s="1"/>
      <c r="D2107" s="110"/>
      <c r="K2107" s="7"/>
    </row>
    <row r="2108" spans="1:11" ht="12.75">
      <c r="A2108" s="1"/>
      <c r="C2108" s="1"/>
      <c r="D2108" s="110"/>
      <c r="K2108" s="7"/>
    </row>
    <row r="2109" spans="1:11" ht="12.75">
      <c r="A2109" s="1"/>
      <c r="C2109" s="1"/>
      <c r="D2109" s="110"/>
      <c r="K2109" s="7"/>
    </row>
    <row r="2110" spans="1:11" ht="12.75">
      <c r="A2110" s="1"/>
      <c r="C2110" s="1"/>
      <c r="D2110" s="110"/>
      <c r="K2110" s="7"/>
    </row>
    <row r="2111" spans="1:11" ht="12.75">
      <c r="A2111" s="1"/>
      <c r="C2111" s="1"/>
      <c r="D2111" s="110"/>
      <c r="K2111" s="7"/>
    </row>
    <row r="2112" spans="1:11" ht="12.75">
      <c r="A2112" s="1"/>
      <c r="C2112" s="1"/>
      <c r="D2112" s="110"/>
      <c r="K2112" s="7"/>
    </row>
    <row r="2113" spans="1:11" ht="12.75">
      <c r="A2113" s="1"/>
      <c r="C2113" s="1"/>
      <c r="D2113" s="110"/>
      <c r="K2113" s="7"/>
    </row>
    <row r="2114" spans="1:11" ht="12.75">
      <c r="A2114" s="1"/>
      <c r="C2114" s="1"/>
      <c r="D2114" s="110"/>
      <c r="K2114" s="7"/>
    </row>
    <row r="2115" spans="1:11" ht="12.75">
      <c r="A2115" s="1"/>
      <c r="C2115" s="1"/>
      <c r="D2115" s="110"/>
      <c r="K2115" s="7"/>
    </row>
    <row r="2116" spans="1:11" ht="12.75">
      <c r="A2116" s="1"/>
      <c r="C2116" s="1"/>
      <c r="D2116" s="110"/>
      <c r="K2116" s="7"/>
    </row>
    <row r="2117" spans="1:11" ht="12.75">
      <c r="A2117" s="1"/>
      <c r="C2117" s="1"/>
      <c r="D2117" s="110"/>
      <c r="K2117" s="7"/>
    </row>
    <row r="2118" spans="1:11" ht="12.75">
      <c r="A2118" s="1"/>
      <c r="C2118" s="1"/>
      <c r="D2118" s="110"/>
      <c r="K2118" s="7"/>
    </row>
    <row r="2119" spans="1:11" ht="12.75">
      <c r="A2119" s="1"/>
      <c r="C2119" s="1"/>
      <c r="D2119" s="110"/>
      <c r="K2119" s="7"/>
    </row>
    <row r="2120" spans="1:11" ht="12.75">
      <c r="A2120" s="1"/>
      <c r="C2120" s="1"/>
      <c r="D2120" s="110"/>
      <c r="K2120" s="7"/>
    </row>
    <row r="2121" spans="1:11" ht="12.75">
      <c r="A2121" s="1"/>
      <c r="C2121" s="1"/>
      <c r="D2121" s="110"/>
      <c r="K2121" s="7"/>
    </row>
    <row r="2122" spans="1:11" ht="12.75">
      <c r="A2122" s="1"/>
      <c r="C2122" s="1"/>
      <c r="D2122" s="110"/>
      <c r="K2122" s="7"/>
    </row>
    <row r="2123" spans="1:11" ht="12.75">
      <c r="A2123" s="1"/>
      <c r="C2123" s="1"/>
      <c r="D2123" s="110"/>
      <c r="K2123" s="7"/>
    </row>
    <row r="2124" spans="1:11" ht="12.75">
      <c r="A2124" s="1"/>
      <c r="C2124" s="1"/>
      <c r="D2124" s="110"/>
      <c r="K2124" s="7"/>
    </row>
    <row r="2125" spans="1:11" ht="12.75">
      <c r="A2125" s="1"/>
      <c r="C2125" s="1"/>
      <c r="D2125" s="110"/>
      <c r="K2125" s="7"/>
    </row>
    <row r="2126" spans="1:11" ht="12.75">
      <c r="A2126" s="1"/>
      <c r="C2126" s="1"/>
      <c r="D2126" s="110"/>
      <c r="K2126" s="7"/>
    </row>
    <row r="2127" spans="1:11" ht="12.75">
      <c r="A2127" s="1"/>
      <c r="C2127" s="1"/>
      <c r="D2127" s="110"/>
      <c r="K2127" s="7"/>
    </row>
    <row r="2128" spans="1:11" ht="12.75">
      <c r="A2128" s="1"/>
      <c r="C2128" s="1"/>
      <c r="D2128" s="110"/>
      <c r="K2128" s="7"/>
    </row>
    <row r="2129" spans="1:11" ht="12.75">
      <c r="A2129" s="1"/>
      <c r="C2129" s="1"/>
      <c r="D2129" s="110"/>
      <c r="K2129" s="7"/>
    </row>
    <row r="2130" spans="1:11" ht="12.75">
      <c r="A2130" s="1"/>
      <c r="C2130" s="1"/>
      <c r="D2130" s="110"/>
      <c r="K2130" s="7"/>
    </row>
    <row r="2131" spans="1:11" ht="12.75">
      <c r="A2131" s="1"/>
      <c r="C2131" s="1"/>
      <c r="D2131" s="110"/>
      <c r="K2131" s="7"/>
    </row>
    <row r="2132" spans="1:11" ht="12.75">
      <c r="A2132" s="1"/>
      <c r="C2132" s="1"/>
      <c r="D2132" s="110"/>
      <c r="K2132" s="7"/>
    </row>
    <row r="2133" spans="1:11" ht="12.75">
      <c r="A2133" s="1"/>
      <c r="C2133" s="1"/>
      <c r="D2133" s="110"/>
      <c r="K2133" s="7"/>
    </row>
    <row r="2134" spans="1:11" ht="12.75">
      <c r="A2134" s="1"/>
      <c r="C2134" s="1"/>
      <c r="D2134" s="110"/>
      <c r="K2134" s="7"/>
    </row>
    <row r="2135" spans="1:11" ht="12.75">
      <c r="A2135" s="1"/>
      <c r="C2135" s="1"/>
      <c r="D2135" s="110"/>
      <c r="K2135" s="7"/>
    </row>
    <row r="2136" spans="1:11" ht="12.75">
      <c r="A2136" s="1"/>
      <c r="C2136" s="1"/>
      <c r="D2136" s="110"/>
      <c r="K2136" s="7"/>
    </row>
    <row r="2137" spans="1:11" ht="12.75">
      <c r="A2137" s="1"/>
      <c r="C2137" s="1"/>
      <c r="D2137" s="110"/>
      <c r="K2137" s="7"/>
    </row>
    <row r="2138" spans="1:11" ht="12.75">
      <c r="A2138" s="1"/>
      <c r="C2138" s="1"/>
      <c r="D2138" s="110"/>
      <c r="K2138" s="7"/>
    </row>
    <row r="2139" spans="1:11" ht="12.75">
      <c r="A2139" s="1"/>
      <c r="C2139" s="1"/>
      <c r="D2139" s="110"/>
      <c r="K2139" s="7"/>
    </row>
    <row r="2140" spans="1:11" ht="12.75">
      <c r="A2140" s="1"/>
      <c r="C2140" s="1"/>
      <c r="D2140" s="110"/>
      <c r="K2140" s="7"/>
    </row>
    <row r="2141" spans="1:11" ht="12.75">
      <c r="A2141" s="1"/>
      <c r="C2141" s="1"/>
      <c r="D2141" s="110"/>
      <c r="K2141" s="7"/>
    </row>
    <row r="2142" spans="1:11" ht="12.75">
      <c r="A2142" s="1"/>
      <c r="C2142" s="1"/>
      <c r="D2142" s="110"/>
      <c r="K2142" s="7"/>
    </row>
    <row r="2143" spans="1:11" ht="12.75">
      <c r="A2143" s="1"/>
      <c r="C2143" s="1"/>
      <c r="D2143" s="110"/>
      <c r="K2143" s="7"/>
    </row>
    <row r="2144" spans="1:11" ht="12.75">
      <c r="A2144" s="1"/>
      <c r="C2144" s="1"/>
      <c r="D2144" s="110"/>
      <c r="K2144" s="7"/>
    </row>
    <row r="2145" spans="1:11" ht="12.75">
      <c r="A2145" s="1"/>
      <c r="C2145" s="1"/>
      <c r="D2145" s="110"/>
      <c r="K2145" s="7"/>
    </row>
    <row r="2146" spans="1:11" ht="12.75">
      <c r="A2146" s="1"/>
      <c r="C2146" s="1"/>
      <c r="D2146" s="110"/>
      <c r="K2146" s="7"/>
    </row>
    <row r="2147" spans="1:11" ht="12.75">
      <c r="A2147" s="1"/>
      <c r="C2147" s="1"/>
      <c r="D2147" s="110"/>
      <c r="K2147" s="7"/>
    </row>
    <row r="2148" spans="1:11" ht="12.75">
      <c r="A2148" s="1"/>
      <c r="C2148" s="1"/>
      <c r="D2148" s="110"/>
      <c r="K2148" s="7"/>
    </row>
    <row r="2149" spans="1:11" ht="12.75">
      <c r="A2149" s="1"/>
      <c r="C2149" s="1"/>
      <c r="D2149" s="110"/>
      <c r="K2149" s="7"/>
    </row>
    <row r="2150" spans="1:11" ht="12.75">
      <c r="A2150" s="1"/>
      <c r="C2150" s="1"/>
      <c r="D2150" s="110"/>
      <c r="K2150" s="7"/>
    </row>
    <row r="2151" spans="1:11" ht="12.75">
      <c r="A2151" s="1"/>
      <c r="C2151" s="1"/>
      <c r="D2151" s="110"/>
      <c r="K2151" s="7"/>
    </row>
    <row r="2152" spans="1:11" ht="12.75">
      <c r="A2152" s="1"/>
      <c r="C2152" s="1"/>
      <c r="D2152" s="110"/>
      <c r="K2152" s="7"/>
    </row>
    <row r="2153" spans="1:11" ht="12.75">
      <c r="A2153" s="1"/>
      <c r="C2153" s="1"/>
      <c r="D2153" s="110"/>
      <c r="K2153" s="7"/>
    </row>
    <row r="2154" spans="1:11" ht="12.75">
      <c r="A2154" s="1"/>
      <c r="C2154" s="1"/>
      <c r="D2154" s="110"/>
      <c r="K2154" s="7"/>
    </row>
    <row r="2155" spans="1:11" ht="12.75">
      <c r="A2155" s="1"/>
      <c r="C2155" s="1"/>
      <c r="D2155" s="110"/>
      <c r="K2155" s="7"/>
    </row>
    <row r="2156" spans="1:11" ht="12.75">
      <c r="A2156" s="1"/>
      <c r="C2156" s="1"/>
      <c r="D2156" s="110"/>
      <c r="K2156" s="7"/>
    </row>
    <row r="2157" spans="1:11" ht="12.75">
      <c r="A2157" s="1"/>
      <c r="C2157" s="1"/>
      <c r="D2157" s="110"/>
      <c r="K2157" s="7"/>
    </row>
    <row r="2158" spans="1:11" ht="12.75">
      <c r="A2158" s="1"/>
      <c r="C2158" s="1"/>
      <c r="D2158" s="110"/>
      <c r="K2158" s="7"/>
    </row>
    <row r="2159" spans="1:11" ht="12.75">
      <c r="A2159" s="1"/>
      <c r="C2159" s="1"/>
      <c r="D2159" s="110"/>
      <c r="K2159" s="7"/>
    </row>
    <row r="2160" spans="1:11" ht="12.75">
      <c r="A2160" s="1"/>
      <c r="C2160" s="1"/>
      <c r="D2160" s="110"/>
      <c r="K2160" s="7"/>
    </row>
    <row r="2161" spans="1:11" ht="12.75">
      <c r="A2161" s="1"/>
      <c r="C2161" s="1"/>
      <c r="D2161" s="110"/>
      <c r="K2161" s="7"/>
    </row>
    <row r="2162" spans="1:11" ht="12.75">
      <c r="A2162" s="1"/>
      <c r="C2162" s="1"/>
      <c r="D2162" s="110"/>
      <c r="K2162" s="7"/>
    </row>
    <row r="2163" spans="1:11" ht="12.75">
      <c r="A2163" s="1"/>
      <c r="C2163" s="1"/>
      <c r="D2163" s="110"/>
      <c r="K2163" s="7"/>
    </row>
    <row r="2164" spans="1:11" ht="12.75">
      <c r="A2164" s="1"/>
      <c r="C2164" s="1"/>
      <c r="D2164" s="110"/>
      <c r="K2164" s="7"/>
    </row>
    <row r="2165" spans="1:11" ht="12.75">
      <c r="A2165" s="1"/>
      <c r="C2165" s="1"/>
      <c r="D2165" s="110"/>
      <c r="K2165" s="7"/>
    </row>
    <row r="2166" spans="1:11" ht="12.75">
      <c r="A2166" s="1"/>
      <c r="C2166" s="1"/>
      <c r="D2166" s="110"/>
      <c r="K2166" s="7"/>
    </row>
    <row r="2167" spans="1:11" ht="12.75">
      <c r="A2167" s="1"/>
      <c r="C2167" s="1"/>
      <c r="D2167" s="110"/>
      <c r="K2167" s="7"/>
    </row>
    <row r="2168" spans="1:11" ht="12.75">
      <c r="A2168" s="1"/>
      <c r="C2168" s="1"/>
      <c r="D2168" s="110"/>
      <c r="K2168" s="7"/>
    </row>
    <row r="2169" spans="1:11" ht="12.75">
      <c r="A2169" s="1"/>
      <c r="C2169" s="1"/>
      <c r="D2169" s="110"/>
      <c r="K2169" s="7"/>
    </row>
    <row r="2170" spans="1:11" ht="12.75">
      <c r="A2170" s="1"/>
      <c r="C2170" s="1"/>
      <c r="D2170" s="110"/>
      <c r="K2170" s="7"/>
    </row>
    <row r="2171" spans="1:11" ht="12.75">
      <c r="A2171" s="1"/>
      <c r="C2171" s="1"/>
      <c r="D2171" s="110"/>
      <c r="K2171" s="7"/>
    </row>
    <row r="2172" spans="1:11" ht="12.75">
      <c r="A2172" s="1"/>
      <c r="C2172" s="1"/>
      <c r="D2172" s="110"/>
      <c r="K2172" s="7"/>
    </row>
    <row r="2173" spans="1:11" ht="12.75">
      <c r="A2173" s="1"/>
      <c r="C2173" s="1"/>
      <c r="D2173" s="110"/>
      <c r="K2173" s="7"/>
    </row>
    <row r="2174" spans="1:11" ht="12.75">
      <c r="A2174" s="1"/>
      <c r="C2174" s="1"/>
      <c r="D2174" s="110"/>
      <c r="K2174" s="7"/>
    </row>
    <row r="2175" spans="1:11" ht="12.75">
      <c r="A2175" s="1"/>
      <c r="C2175" s="1"/>
      <c r="D2175" s="110"/>
      <c r="K2175" s="7"/>
    </row>
    <row r="2176" spans="1:11" ht="12.75">
      <c r="A2176" s="1"/>
      <c r="C2176" s="1"/>
      <c r="D2176" s="110"/>
      <c r="K2176" s="7"/>
    </row>
    <row r="2177" spans="1:11" ht="12.75">
      <c r="A2177" s="1"/>
      <c r="C2177" s="1"/>
      <c r="D2177" s="110"/>
      <c r="K2177" s="7"/>
    </row>
    <row r="2178" spans="1:11" ht="12.75">
      <c r="A2178" s="1"/>
      <c r="C2178" s="1"/>
      <c r="D2178" s="110"/>
      <c r="K2178" s="7"/>
    </row>
    <row r="2179" spans="1:11" ht="12.75">
      <c r="A2179" s="1"/>
      <c r="C2179" s="1"/>
      <c r="D2179" s="110"/>
      <c r="K2179" s="7"/>
    </row>
    <row r="2180" spans="1:11" ht="12.75">
      <c r="A2180" s="1"/>
      <c r="C2180" s="1"/>
      <c r="D2180" s="110"/>
      <c r="K2180" s="7"/>
    </row>
    <row r="2181" spans="1:11" ht="12.75">
      <c r="A2181" s="1"/>
      <c r="C2181" s="1"/>
      <c r="D2181" s="110"/>
      <c r="K2181" s="7"/>
    </row>
    <row r="2182" spans="1:11" ht="12.75">
      <c r="A2182" s="1"/>
      <c r="C2182" s="1"/>
      <c r="D2182" s="110"/>
      <c r="K2182" s="7"/>
    </row>
    <row r="2183" spans="1:11" ht="12.75">
      <c r="A2183" s="1"/>
      <c r="C2183" s="1"/>
      <c r="D2183" s="110"/>
      <c r="K2183" s="7"/>
    </row>
    <row r="2184" spans="1:11" ht="12.75">
      <c r="A2184" s="1"/>
      <c r="C2184" s="1"/>
      <c r="D2184" s="110"/>
      <c r="K2184" s="7"/>
    </row>
    <row r="2185" spans="1:11" ht="12.75">
      <c r="A2185" s="1"/>
      <c r="C2185" s="1"/>
      <c r="D2185" s="110"/>
      <c r="K2185" s="7"/>
    </row>
    <row r="2186" spans="1:11" ht="12.75">
      <c r="A2186" s="1"/>
      <c r="C2186" s="1"/>
      <c r="D2186" s="110"/>
      <c r="K2186" s="7"/>
    </row>
    <row r="2187" spans="1:11" ht="12.75">
      <c r="A2187" s="1"/>
      <c r="C2187" s="1"/>
      <c r="D2187" s="110"/>
      <c r="K2187" s="7"/>
    </row>
    <row r="2188" spans="1:11" ht="12.75">
      <c r="A2188" s="1"/>
      <c r="C2188" s="1"/>
      <c r="D2188" s="110"/>
      <c r="K2188" s="7"/>
    </row>
    <row r="2189" spans="1:11" ht="12.75">
      <c r="A2189" s="1"/>
      <c r="C2189" s="1"/>
      <c r="D2189" s="110"/>
      <c r="K2189" s="7"/>
    </row>
    <row r="2190" spans="1:11" ht="12.75">
      <c r="A2190" s="1"/>
      <c r="C2190" s="1"/>
      <c r="D2190" s="110"/>
      <c r="K2190" s="7"/>
    </row>
    <row r="2191" spans="1:11" ht="12.75">
      <c r="A2191" s="1"/>
      <c r="C2191" s="1"/>
      <c r="D2191" s="110"/>
      <c r="K2191" s="7"/>
    </row>
    <row r="2192" spans="1:11" ht="12.75">
      <c r="A2192" s="1"/>
      <c r="C2192" s="1"/>
      <c r="D2192" s="110"/>
      <c r="K2192" s="7"/>
    </row>
    <row r="2193" spans="1:11" ht="12.75">
      <c r="A2193" s="1"/>
      <c r="C2193" s="1"/>
      <c r="D2193" s="110"/>
      <c r="K2193" s="7"/>
    </row>
    <row r="2194" spans="1:11" ht="12.75">
      <c r="A2194" s="1"/>
      <c r="C2194" s="1"/>
      <c r="D2194" s="110"/>
      <c r="K2194" s="7"/>
    </row>
    <row r="2195" spans="1:11" ht="12.75">
      <c r="A2195" s="1"/>
      <c r="C2195" s="1"/>
      <c r="D2195" s="110"/>
      <c r="K2195" s="7"/>
    </row>
    <row r="2196" spans="1:11" ht="12.75">
      <c r="A2196" s="1"/>
      <c r="C2196" s="1"/>
      <c r="D2196" s="110"/>
      <c r="K2196" s="7"/>
    </row>
    <row r="2197" spans="1:11" ht="12.75">
      <c r="A2197" s="1"/>
      <c r="C2197" s="1"/>
      <c r="D2197" s="110"/>
      <c r="K2197" s="7"/>
    </row>
    <row r="2198" spans="1:11" ht="12.75">
      <c r="A2198" s="1"/>
      <c r="C2198" s="1"/>
      <c r="D2198" s="110"/>
      <c r="K2198" s="7"/>
    </row>
    <row r="2199" spans="1:11" ht="12.75">
      <c r="A2199" s="1"/>
      <c r="C2199" s="1"/>
      <c r="D2199" s="110"/>
      <c r="K2199" s="7"/>
    </row>
    <row r="2200" spans="1:11" ht="12.75">
      <c r="A2200" s="1"/>
      <c r="C2200" s="1"/>
      <c r="D2200" s="110"/>
      <c r="K2200" s="7"/>
    </row>
    <row r="2201" spans="1:11" ht="12.75">
      <c r="A2201" s="1"/>
      <c r="C2201" s="1"/>
      <c r="D2201" s="110"/>
      <c r="K2201" s="7"/>
    </row>
    <row r="2202" spans="1:11" ht="12.75">
      <c r="A2202" s="1"/>
      <c r="C2202" s="1"/>
      <c r="D2202" s="110"/>
      <c r="K2202" s="7"/>
    </row>
    <row r="2203" spans="1:11" ht="12.75">
      <c r="A2203" s="1"/>
      <c r="C2203" s="1"/>
      <c r="D2203" s="110"/>
      <c r="K2203" s="7"/>
    </row>
    <row r="2204" spans="1:11" ht="12.75">
      <c r="A2204" s="1"/>
      <c r="C2204" s="1"/>
      <c r="D2204" s="110"/>
      <c r="K2204" s="7"/>
    </row>
    <row r="2205" spans="1:11" ht="12.75">
      <c r="A2205" s="1"/>
      <c r="C2205" s="1"/>
      <c r="D2205" s="110"/>
      <c r="K2205" s="7"/>
    </row>
    <row r="2206" spans="1:11" ht="12.75">
      <c r="A2206" s="1"/>
      <c r="C2206" s="1"/>
      <c r="D2206" s="110"/>
      <c r="K2206" s="7"/>
    </row>
    <row r="2207" spans="1:11" ht="12.75">
      <c r="A2207" s="1"/>
      <c r="C2207" s="1"/>
      <c r="D2207" s="110"/>
      <c r="K2207" s="7"/>
    </row>
    <row r="2208" spans="1:11" ht="12.75">
      <c r="A2208" s="1"/>
      <c r="C2208" s="1"/>
      <c r="D2208" s="110"/>
      <c r="K2208" s="7"/>
    </row>
    <row r="2209" spans="1:11" ht="12.75">
      <c r="A2209" s="1"/>
      <c r="C2209" s="1"/>
      <c r="D2209" s="110"/>
      <c r="K2209" s="7"/>
    </row>
    <row r="2210" spans="1:11" ht="12.75">
      <c r="A2210" s="1"/>
      <c r="C2210" s="1"/>
      <c r="D2210" s="110"/>
      <c r="K2210" s="7"/>
    </row>
    <row r="2211" spans="1:11" ht="12.75">
      <c r="A2211" s="1"/>
      <c r="C2211" s="1"/>
      <c r="D2211" s="110"/>
      <c r="K2211" s="7"/>
    </row>
    <row r="2212" spans="1:11" ht="12.75">
      <c r="A2212" s="1"/>
      <c r="C2212" s="1"/>
      <c r="D2212" s="110"/>
      <c r="K2212" s="7"/>
    </row>
    <row r="2213" spans="1:11" ht="12.75">
      <c r="A2213" s="1"/>
      <c r="C2213" s="1"/>
      <c r="D2213" s="110"/>
      <c r="K2213" s="7"/>
    </row>
    <row r="2214" spans="1:11" ht="12.75">
      <c r="A2214" s="1"/>
      <c r="C2214" s="1"/>
      <c r="D2214" s="110"/>
      <c r="K2214" s="7"/>
    </row>
    <row r="2215" spans="1:11" ht="12.75">
      <c r="A2215" s="1"/>
      <c r="C2215" s="1"/>
      <c r="D2215" s="110"/>
      <c r="K2215" s="7"/>
    </row>
    <row r="2216" spans="1:11" ht="12.75">
      <c r="A2216" s="1"/>
      <c r="C2216" s="1"/>
      <c r="D2216" s="110"/>
      <c r="K2216" s="7"/>
    </row>
    <row r="2217" spans="1:11" ht="12.75">
      <c r="A2217" s="1"/>
      <c r="C2217" s="1"/>
      <c r="D2217" s="110"/>
      <c r="K2217" s="7"/>
    </row>
    <row r="2218" spans="1:11" ht="12.75">
      <c r="A2218" s="1"/>
      <c r="C2218" s="1"/>
      <c r="D2218" s="110"/>
      <c r="K2218" s="7"/>
    </row>
    <row r="2219" spans="1:11" ht="12.75">
      <c r="A2219" s="1"/>
      <c r="C2219" s="1"/>
      <c r="D2219" s="110"/>
      <c r="K2219" s="7"/>
    </row>
    <row r="2220" spans="1:11" ht="12.75">
      <c r="A2220" s="1"/>
      <c r="C2220" s="1"/>
      <c r="D2220" s="110"/>
      <c r="K2220" s="7"/>
    </row>
    <row r="2221" spans="1:11" ht="12.75">
      <c r="A2221" s="1"/>
      <c r="C2221" s="1"/>
      <c r="D2221" s="110"/>
      <c r="K2221" s="7"/>
    </row>
    <row r="2222" spans="1:11" ht="12.75">
      <c r="A2222" s="1"/>
      <c r="C2222" s="1"/>
      <c r="D2222" s="110"/>
      <c r="K2222" s="7"/>
    </row>
    <row r="2223" spans="1:11" ht="12.75">
      <c r="A2223" s="1"/>
      <c r="C2223" s="1"/>
      <c r="D2223" s="110"/>
      <c r="K2223" s="7"/>
    </row>
    <row r="2224" spans="1:11" ht="12.75">
      <c r="A2224" s="1"/>
      <c r="C2224" s="1"/>
      <c r="D2224" s="110"/>
      <c r="K2224" s="7"/>
    </row>
    <row r="2225" spans="1:11" ht="12.75">
      <c r="A2225" s="1"/>
      <c r="C2225" s="1"/>
      <c r="D2225" s="110"/>
      <c r="K2225" s="7"/>
    </row>
    <row r="2226" spans="1:11" ht="12.75">
      <c r="A2226" s="1"/>
      <c r="C2226" s="1"/>
      <c r="D2226" s="110"/>
      <c r="K2226" s="7"/>
    </row>
    <row r="2227" spans="1:11" ht="12.75">
      <c r="A2227" s="1"/>
      <c r="C2227" s="1"/>
      <c r="D2227" s="110"/>
      <c r="K2227" s="7"/>
    </row>
    <row r="2228" spans="1:11" ht="12.75">
      <c r="A2228" s="1"/>
      <c r="C2228" s="1"/>
      <c r="D2228" s="110"/>
      <c r="K2228" s="7"/>
    </row>
    <row r="2229" spans="1:11" ht="12.75">
      <c r="A2229" s="1"/>
      <c r="C2229" s="1"/>
      <c r="D2229" s="110"/>
      <c r="K2229" s="7"/>
    </row>
    <row r="2230" spans="1:11" ht="12.75">
      <c r="A2230" s="1"/>
      <c r="C2230" s="1"/>
      <c r="D2230" s="110"/>
      <c r="K2230" s="7"/>
    </row>
    <row r="2231" spans="1:11" ht="12.75">
      <c r="A2231" s="1"/>
      <c r="C2231" s="1"/>
      <c r="D2231" s="110"/>
      <c r="K2231" s="7"/>
    </row>
    <row r="2232" spans="1:11" ht="12.75">
      <c r="A2232" s="1"/>
      <c r="C2232" s="1"/>
      <c r="D2232" s="110"/>
      <c r="K2232" s="7"/>
    </row>
    <row r="2233" spans="1:11" ht="12.75">
      <c r="A2233" s="1"/>
      <c r="C2233" s="1"/>
      <c r="D2233" s="110"/>
      <c r="K2233" s="7"/>
    </row>
    <row r="2234" spans="1:11" ht="12.75">
      <c r="A2234" s="1"/>
      <c r="C2234" s="1"/>
      <c r="D2234" s="110"/>
      <c r="K2234" s="7"/>
    </row>
    <row r="2235" spans="1:11" ht="12.75">
      <c r="A2235" s="1"/>
      <c r="C2235" s="1"/>
      <c r="D2235" s="110"/>
      <c r="K2235" s="7"/>
    </row>
    <row r="2236" spans="1:11" ht="12.75">
      <c r="A2236" s="1"/>
      <c r="C2236" s="1"/>
      <c r="D2236" s="110"/>
      <c r="K2236" s="7"/>
    </row>
    <row r="2237" spans="1:11" ht="12.75">
      <c r="A2237" s="1"/>
      <c r="C2237" s="1"/>
      <c r="D2237" s="110"/>
      <c r="K2237" s="7"/>
    </row>
    <row r="2238" spans="1:11" ht="12.75">
      <c r="A2238" s="1"/>
      <c r="C2238" s="1"/>
      <c r="D2238" s="110"/>
      <c r="K2238" s="7"/>
    </row>
    <row r="2239" spans="1:11" ht="12.75">
      <c r="A2239" s="1"/>
      <c r="C2239" s="1"/>
      <c r="D2239" s="110"/>
      <c r="K2239" s="7"/>
    </row>
    <row r="2240" spans="1:11" ht="12.75">
      <c r="A2240" s="1"/>
      <c r="C2240" s="1"/>
      <c r="D2240" s="110"/>
      <c r="K2240" s="7"/>
    </row>
    <row r="2241" spans="1:11" ht="12.75">
      <c r="A2241" s="1"/>
      <c r="C2241" s="1"/>
      <c r="D2241" s="110"/>
      <c r="K2241" s="7"/>
    </row>
    <row r="2242" spans="1:11" ht="12.75">
      <c r="A2242" s="1"/>
      <c r="C2242" s="1"/>
      <c r="D2242" s="110"/>
      <c r="K2242" s="7"/>
    </row>
    <row r="2243" spans="1:11" ht="12.75">
      <c r="A2243" s="1"/>
      <c r="C2243" s="1"/>
      <c r="D2243" s="110"/>
      <c r="K2243" s="7"/>
    </row>
    <row r="2244" spans="1:11" ht="12.75">
      <c r="A2244" s="1"/>
      <c r="C2244" s="1"/>
      <c r="D2244" s="110"/>
      <c r="K2244" s="7"/>
    </row>
    <row r="2245" spans="1:11" ht="12.75">
      <c r="A2245" s="1"/>
      <c r="C2245" s="1"/>
      <c r="D2245" s="110"/>
      <c r="K2245" s="7"/>
    </row>
    <row r="2246" spans="1:11" ht="12.75">
      <c r="A2246" s="1"/>
      <c r="C2246" s="1"/>
      <c r="D2246" s="110"/>
      <c r="K2246" s="7"/>
    </row>
    <row r="2247" spans="1:11" ht="12.75">
      <c r="A2247" s="1"/>
      <c r="C2247" s="1"/>
      <c r="D2247" s="110"/>
      <c r="K2247" s="7"/>
    </row>
    <row r="2248" spans="1:11" ht="12.75">
      <c r="A2248" s="1"/>
      <c r="C2248" s="1"/>
      <c r="D2248" s="110"/>
      <c r="K2248" s="7"/>
    </row>
    <row r="2249" spans="1:11" ht="12.75">
      <c r="A2249" s="1"/>
      <c r="C2249" s="1"/>
      <c r="D2249" s="110"/>
      <c r="K2249" s="7"/>
    </row>
    <row r="2250" spans="1:11" ht="12.75">
      <c r="A2250" s="1"/>
      <c r="C2250" s="1"/>
      <c r="D2250" s="110"/>
      <c r="K2250" s="7"/>
    </row>
    <row r="2251" spans="1:11" ht="12.75">
      <c r="A2251" s="1"/>
      <c r="C2251" s="1"/>
      <c r="D2251" s="110"/>
      <c r="K2251" s="7"/>
    </row>
    <row r="2252" spans="1:11" ht="12.75">
      <c r="A2252" s="1"/>
      <c r="C2252" s="1"/>
      <c r="D2252" s="110"/>
      <c r="K2252" s="7"/>
    </row>
    <row r="2253" spans="1:11" ht="12.75">
      <c r="A2253" s="1"/>
      <c r="C2253" s="1"/>
      <c r="D2253" s="110"/>
      <c r="K2253" s="7"/>
    </row>
    <row r="2254" spans="1:11" ht="12.75">
      <c r="A2254" s="1"/>
      <c r="C2254" s="1"/>
      <c r="D2254" s="110"/>
      <c r="K2254" s="7"/>
    </row>
    <row r="2255" spans="1:11" ht="12.75">
      <c r="A2255" s="1"/>
      <c r="C2255" s="1"/>
      <c r="D2255" s="110"/>
      <c r="K2255" s="7"/>
    </row>
    <row r="2256" spans="1:11" ht="12.75">
      <c r="A2256" s="1"/>
      <c r="C2256" s="1"/>
      <c r="D2256" s="110"/>
      <c r="K2256" s="7"/>
    </row>
    <row r="2257" spans="1:11" ht="12.75">
      <c r="A2257" s="1"/>
      <c r="C2257" s="1"/>
      <c r="D2257" s="110"/>
      <c r="K2257" s="7"/>
    </row>
    <row r="2258" spans="1:11" ht="12.75">
      <c r="A2258" s="1"/>
      <c r="C2258" s="1"/>
      <c r="D2258" s="110"/>
      <c r="K2258" s="7"/>
    </row>
    <row r="2259" spans="1:11" ht="12.75">
      <c r="A2259" s="1"/>
      <c r="C2259" s="1"/>
      <c r="D2259" s="110"/>
      <c r="K2259" s="7"/>
    </row>
    <row r="2260" spans="1:11" ht="12.75">
      <c r="A2260" s="1"/>
      <c r="C2260" s="1"/>
      <c r="D2260" s="110"/>
      <c r="K2260" s="7"/>
    </row>
    <row r="2261" spans="1:11" ht="12.75">
      <c r="A2261" s="1"/>
      <c r="C2261" s="1"/>
      <c r="D2261" s="110"/>
      <c r="K2261" s="7"/>
    </row>
    <row r="2262" spans="1:11" ht="12.75">
      <c r="A2262" s="1"/>
      <c r="C2262" s="1"/>
      <c r="D2262" s="110"/>
      <c r="K2262" s="7"/>
    </row>
    <row r="2263" spans="1:11" ht="12.75">
      <c r="A2263" s="1"/>
      <c r="C2263" s="1"/>
      <c r="D2263" s="110"/>
      <c r="K2263" s="7"/>
    </row>
    <row r="2264" spans="1:11" ht="12.75">
      <c r="A2264" s="1"/>
      <c r="C2264" s="1"/>
      <c r="D2264" s="110"/>
      <c r="K2264" s="7"/>
    </row>
    <row r="2265" spans="1:11" ht="12.75">
      <c r="A2265" s="1"/>
      <c r="C2265" s="1"/>
      <c r="D2265" s="110"/>
      <c r="K2265" s="7"/>
    </row>
    <row r="2266" spans="1:11" ht="12.75">
      <c r="A2266" s="1"/>
      <c r="C2266" s="1"/>
      <c r="D2266" s="110"/>
      <c r="K2266" s="7"/>
    </row>
    <row r="2267" spans="1:11" ht="12.75">
      <c r="A2267" s="1"/>
      <c r="C2267" s="1"/>
      <c r="D2267" s="110"/>
      <c r="K2267" s="7"/>
    </row>
    <row r="2268" spans="1:11" ht="12.75">
      <c r="A2268" s="1"/>
      <c r="C2268" s="1"/>
      <c r="D2268" s="110"/>
      <c r="K2268" s="7"/>
    </row>
    <row r="2269" spans="1:11" ht="12.75">
      <c r="A2269" s="1"/>
      <c r="C2269" s="1"/>
      <c r="D2269" s="110"/>
      <c r="K2269" s="7"/>
    </row>
    <row r="2270" spans="1:11" ht="12.75">
      <c r="A2270" s="1"/>
      <c r="C2270" s="1"/>
      <c r="D2270" s="110"/>
      <c r="K2270" s="7"/>
    </row>
    <row r="2271" spans="1:11" ht="12.75">
      <c r="A2271" s="1"/>
      <c r="C2271" s="1"/>
      <c r="D2271" s="110"/>
      <c r="K2271" s="7"/>
    </row>
    <row r="2272" spans="1:11" ht="12.75">
      <c r="A2272" s="1"/>
      <c r="C2272" s="1"/>
      <c r="D2272" s="110"/>
      <c r="K2272" s="7"/>
    </row>
    <row r="2273" spans="1:11" ht="12.75">
      <c r="A2273" s="1"/>
      <c r="C2273" s="1"/>
      <c r="D2273" s="110"/>
      <c r="K2273" s="7"/>
    </row>
    <row r="2274" spans="1:11" ht="12.75">
      <c r="A2274" s="1"/>
      <c r="C2274" s="1"/>
      <c r="D2274" s="110"/>
      <c r="K2274" s="7"/>
    </row>
    <row r="2275" spans="1:11" ht="12.75">
      <c r="A2275" s="1"/>
      <c r="C2275" s="1"/>
      <c r="D2275" s="110"/>
      <c r="K2275" s="7"/>
    </row>
    <row r="2276" spans="1:11" ht="12.75">
      <c r="A2276" s="1"/>
      <c r="C2276" s="1"/>
      <c r="D2276" s="110"/>
      <c r="K2276" s="7"/>
    </row>
    <row r="2277" spans="1:11" ht="12.75">
      <c r="A2277" s="1"/>
      <c r="C2277" s="1"/>
      <c r="D2277" s="110"/>
      <c r="K2277" s="7"/>
    </row>
    <row r="2278" spans="1:11" ht="12.75">
      <c r="A2278" s="1"/>
      <c r="C2278" s="1"/>
      <c r="D2278" s="110"/>
      <c r="K2278" s="7"/>
    </row>
    <row r="2279" spans="1:11" ht="12.75">
      <c r="A2279" s="1"/>
      <c r="C2279" s="1"/>
      <c r="D2279" s="110"/>
      <c r="K2279" s="7"/>
    </row>
    <row r="2280" spans="1:11" ht="12.75">
      <c r="A2280" s="1"/>
      <c r="C2280" s="1"/>
      <c r="D2280" s="110"/>
      <c r="K2280" s="7"/>
    </row>
    <row r="2281" spans="1:11" ht="12.75">
      <c r="A2281" s="1"/>
      <c r="C2281" s="1"/>
      <c r="D2281" s="110"/>
      <c r="K2281" s="7"/>
    </row>
    <row r="2282" spans="1:11" ht="12.75">
      <c r="A2282" s="1"/>
      <c r="C2282" s="1"/>
      <c r="D2282" s="110"/>
      <c r="K2282" s="7"/>
    </row>
    <row r="2283" spans="1:11" ht="12.75">
      <c r="A2283" s="1"/>
      <c r="C2283" s="1"/>
      <c r="D2283" s="110"/>
      <c r="K2283" s="7"/>
    </row>
    <row r="2284" spans="1:11" ht="12.75">
      <c r="A2284" s="1"/>
      <c r="C2284" s="1"/>
      <c r="D2284" s="110"/>
      <c r="K2284" s="7"/>
    </row>
    <row r="2285" spans="1:11" ht="12.75">
      <c r="A2285" s="1"/>
      <c r="C2285" s="1"/>
      <c r="D2285" s="110"/>
      <c r="K2285" s="7"/>
    </row>
    <row r="2286" spans="1:11" ht="12.75">
      <c r="A2286" s="1"/>
      <c r="C2286" s="1"/>
      <c r="D2286" s="110"/>
      <c r="K2286" s="7"/>
    </row>
    <row r="2287" spans="1:11" ht="12.75">
      <c r="A2287" s="1"/>
      <c r="C2287" s="1"/>
      <c r="D2287" s="110"/>
      <c r="K2287" s="7"/>
    </row>
    <row r="2288" spans="1:11" ht="12.75">
      <c r="A2288" s="1"/>
      <c r="C2288" s="1"/>
      <c r="D2288" s="110"/>
      <c r="K2288" s="7"/>
    </row>
    <row r="2289" spans="1:11" ht="12.75">
      <c r="A2289" s="1"/>
      <c r="C2289" s="1"/>
      <c r="D2289" s="110"/>
      <c r="K2289" s="7"/>
    </row>
    <row r="2290" spans="1:11" ht="12.75">
      <c r="A2290" s="1"/>
      <c r="C2290" s="1"/>
      <c r="D2290" s="110"/>
      <c r="K2290" s="7"/>
    </row>
    <row r="2291" spans="1:11" ht="12.75">
      <c r="A2291" s="1"/>
      <c r="C2291" s="1"/>
      <c r="D2291" s="110"/>
      <c r="K2291" s="7"/>
    </row>
    <row r="2292" spans="1:11" ht="12.75">
      <c r="A2292" s="1"/>
      <c r="C2292" s="1"/>
      <c r="D2292" s="110"/>
      <c r="K2292" s="7"/>
    </row>
    <row r="2293" spans="1:11" ht="12.75">
      <c r="A2293" s="1"/>
      <c r="C2293" s="1"/>
      <c r="D2293" s="110"/>
      <c r="K2293" s="7"/>
    </row>
    <row r="2294" spans="1:11" ht="12.75">
      <c r="A2294" s="1"/>
      <c r="C2294" s="1"/>
      <c r="D2294" s="110"/>
      <c r="K2294" s="7"/>
    </row>
    <row r="2295" spans="1:11" ht="12.75">
      <c r="A2295" s="1"/>
      <c r="C2295" s="1"/>
      <c r="D2295" s="110"/>
      <c r="K2295" s="7"/>
    </row>
    <row r="2296" spans="1:11" ht="12.75">
      <c r="A2296" s="1"/>
      <c r="C2296" s="1"/>
      <c r="D2296" s="110"/>
      <c r="K2296" s="7"/>
    </row>
    <row r="2297" spans="1:11" ht="12.75">
      <c r="A2297" s="1"/>
      <c r="C2297" s="1"/>
      <c r="D2297" s="110"/>
      <c r="K2297" s="7"/>
    </row>
    <row r="2298" spans="1:11" ht="12.75">
      <c r="A2298" s="1"/>
      <c r="C2298" s="1"/>
      <c r="D2298" s="110"/>
      <c r="K2298" s="7"/>
    </row>
    <row r="2299" spans="1:11" ht="12.75">
      <c r="A2299" s="1"/>
      <c r="C2299" s="1"/>
      <c r="D2299" s="110"/>
      <c r="K2299" s="7"/>
    </row>
    <row r="2300" spans="1:11" ht="12.75">
      <c r="A2300" s="1"/>
      <c r="C2300" s="1"/>
      <c r="D2300" s="110"/>
      <c r="K2300" s="7"/>
    </row>
    <row r="2301" spans="1:11" ht="12.75">
      <c r="A2301" s="1"/>
      <c r="C2301" s="1"/>
      <c r="D2301" s="110"/>
      <c r="K2301" s="7"/>
    </row>
    <row r="2302" spans="1:11" ht="12.75">
      <c r="A2302" s="1"/>
      <c r="C2302" s="1"/>
      <c r="D2302" s="110"/>
      <c r="K2302" s="7"/>
    </row>
    <row r="2303" spans="1:11" ht="12.75">
      <c r="A2303" s="1"/>
      <c r="C2303" s="1"/>
      <c r="D2303" s="110"/>
      <c r="K2303" s="7"/>
    </row>
    <row r="2304" spans="1:11" ht="12.75">
      <c r="A2304" s="1"/>
      <c r="C2304" s="1"/>
      <c r="D2304" s="110"/>
      <c r="K2304" s="7"/>
    </row>
    <row r="2305" spans="1:11" ht="12.75">
      <c r="A2305" s="1"/>
      <c r="C2305" s="1"/>
      <c r="D2305" s="110"/>
      <c r="K2305" s="7"/>
    </row>
    <row r="2306" spans="1:11" ht="12.75">
      <c r="A2306" s="1"/>
      <c r="C2306" s="1"/>
      <c r="D2306" s="110"/>
      <c r="K2306" s="7"/>
    </row>
    <row r="2307" spans="1:11" ht="12.75">
      <c r="A2307" s="1"/>
      <c r="C2307" s="1"/>
      <c r="D2307" s="110"/>
      <c r="K2307" s="7"/>
    </row>
    <row r="2308" spans="1:11" ht="12.75">
      <c r="A2308" s="1"/>
      <c r="C2308" s="1"/>
      <c r="D2308" s="110"/>
      <c r="K2308" s="7"/>
    </row>
    <row r="2309" spans="1:11" ht="12.75">
      <c r="A2309" s="1"/>
      <c r="C2309" s="1"/>
      <c r="D2309" s="110"/>
      <c r="K2309" s="7"/>
    </row>
    <row r="2310" spans="1:11" ht="12.75">
      <c r="A2310" s="1"/>
      <c r="C2310" s="1"/>
      <c r="D2310" s="110"/>
      <c r="K2310" s="7"/>
    </row>
    <row r="2311" spans="1:11" ht="12.75">
      <c r="A2311" s="1"/>
      <c r="C2311" s="1"/>
      <c r="D2311" s="110"/>
      <c r="K2311" s="7"/>
    </row>
    <row r="2312" spans="1:11" ht="12.75">
      <c r="A2312" s="1"/>
      <c r="C2312" s="1"/>
      <c r="D2312" s="110"/>
      <c r="K2312" s="7"/>
    </row>
    <row r="2313" spans="1:11" ht="12.75">
      <c r="A2313" s="1"/>
      <c r="C2313" s="1"/>
      <c r="D2313" s="110"/>
      <c r="K2313" s="7"/>
    </row>
    <row r="2314" spans="1:11" ht="12.75">
      <c r="A2314" s="1"/>
      <c r="C2314" s="1"/>
      <c r="D2314" s="110"/>
      <c r="K2314" s="7"/>
    </row>
    <row r="2315" spans="1:11" ht="12.75">
      <c r="A2315" s="1"/>
      <c r="C2315" s="1"/>
      <c r="D2315" s="110"/>
      <c r="K2315" s="7"/>
    </row>
    <row r="2316" spans="1:11" ht="12.75">
      <c r="A2316" s="1"/>
      <c r="C2316" s="1"/>
      <c r="D2316" s="110"/>
      <c r="K2316" s="7"/>
    </row>
    <row r="2317" spans="1:11" ht="12.75">
      <c r="A2317" s="1"/>
      <c r="C2317" s="1"/>
      <c r="D2317" s="110"/>
      <c r="K2317" s="7"/>
    </row>
    <row r="2318" spans="1:11" ht="12.75">
      <c r="A2318" s="1"/>
      <c r="C2318" s="1"/>
      <c r="D2318" s="110"/>
      <c r="K2318" s="7"/>
    </row>
    <row r="2319" spans="1:11" ht="12.75">
      <c r="A2319" s="1"/>
      <c r="C2319" s="1"/>
      <c r="D2319" s="110"/>
      <c r="K2319" s="7"/>
    </row>
    <row r="2320" spans="1:11" ht="12.75">
      <c r="A2320" s="1"/>
      <c r="C2320" s="1"/>
      <c r="D2320" s="110"/>
      <c r="K2320" s="7"/>
    </row>
    <row r="2321" spans="1:11" ht="12.75">
      <c r="A2321" s="1"/>
      <c r="C2321" s="1"/>
      <c r="D2321" s="110"/>
      <c r="K2321" s="7"/>
    </row>
    <row r="2322" spans="1:11" ht="12.75">
      <c r="A2322" s="1"/>
      <c r="C2322" s="1"/>
      <c r="D2322" s="110"/>
      <c r="K2322" s="7"/>
    </row>
    <row r="2323" spans="1:11" ht="12.75">
      <c r="A2323" s="1"/>
      <c r="C2323" s="1"/>
      <c r="D2323" s="110"/>
      <c r="K2323" s="7"/>
    </row>
    <row r="2324" spans="1:11" ht="12.75">
      <c r="A2324" s="1"/>
      <c r="C2324" s="1"/>
      <c r="D2324" s="110"/>
      <c r="K2324" s="7"/>
    </row>
    <row r="2325" spans="1:11" ht="12.75">
      <c r="A2325" s="1"/>
      <c r="C2325" s="1"/>
      <c r="D2325" s="110"/>
      <c r="K2325" s="7"/>
    </row>
    <row r="2326" spans="1:11" ht="12.75">
      <c r="A2326" s="1"/>
      <c r="C2326" s="1"/>
      <c r="D2326" s="110"/>
      <c r="K2326" s="7"/>
    </row>
    <row r="2327" spans="1:11" ht="12.75">
      <c r="A2327" s="1"/>
      <c r="C2327" s="1"/>
      <c r="D2327" s="110"/>
      <c r="K2327" s="7"/>
    </row>
    <row r="2328" spans="1:11" ht="12.75">
      <c r="A2328" s="1"/>
      <c r="C2328" s="1"/>
      <c r="D2328" s="110"/>
      <c r="K2328" s="7"/>
    </row>
    <row r="2329" spans="1:11" ht="12.75">
      <c r="A2329" s="1"/>
      <c r="C2329" s="1"/>
      <c r="D2329" s="110"/>
      <c r="K2329" s="7"/>
    </row>
    <row r="2330" spans="1:11" ht="12.75">
      <c r="A2330" s="1"/>
      <c r="C2330" s="1"/>
      <c r="D2330" s="110"/>
      <c r="K2330" s="7"/>
    </row>
    <row r="2331" spans="1:11" ht="12.75">
      <c r="A2331" s="1"/>
      <c r="C2331" s="1"/>
      <c r="D2331" s="110"/>
      <c r="K2331" s="7"/>
    </row>
    <row r="2332" spans="1:11" ht="12.75">
      <c r="A2332" s="1"/>
      <c r="C2332" s="1"/>
      <c r="D2332" s="110"/>
      <c r="K2332" s="7"/>
    </row>
    <row r="2333" spans="1:11" ht="12.75">
      <c r="A2333" s="1"/>
      <c r="C2333" s="1"/>
      <c r="D2333" s="110"/>
      <c r="K2333" s="7"/>
    </row>
    <row r="2334" spans="1:11" ht="12.75">
      <c r="A2334" s="1"/>
      <c r="C2334" s="1"/>
      <c r="D2334" s="110"/>
      <c r="K2334" s="7"/>
    </row>
    <row r="2335" spans="1:11" ht="12.75">
      <c r="A2335" s="1"/>
      <c r="C2335" s="1"/>
      <c r="D2335" s="110"/>
      <c r="K2335" s="7"/>
    </row>
    <row r="2336" spans="1:11" ht="12.75">
      <c r="A2336" s="1"/>
      <c r="C2336" s="1"/>
      <c r="D2336" s="110"/>
      <c r="K2336" s="7"/>
    </row>
    <row r="2337" spans="1:11" ht="12.75">
      <c r="A2337" s="1"/>
      <c r="C2337" s="1"/>
      <c r="D2337" s="110"/>
      <c r="K2337" s="7"/>
    </row>
    <row r="2338" spans="1:11" ht="12.75">
      <c r="A2338" s="1"/>
      <c r="C2338" s="1"/>
      <c r="D2338" s="110"/>
      <c r="K2338" s="7"/>
    </row>
    <row r="2339" spans="1:11" ht="12.75">
      <c r="A2339" s="1"/>
      <c r="C2339" s="1"/>
      <c r="D2339" s="110"/>
      <c r="K2339" s="7"/>
    </row>
    <row r="2340" spans="1:11" ht="12.75">
      <c r="A2340" s="1"/>
      <c r="C2340" s="1"/>
      <c r="D2340" s="110"/>
      <c r="K2340" s="7"/>
    </row>
    <row r="2341" spans="1:11" ht="12.75">
      <c r="A2341" s="1"/>
      <c r="C2341" s="1"/>
      <c r="D2341" s="110"/>
      <c r="K2341" s="7"/>
    </row>
    <row r="2342" spans="1:11" ht="12.75">
      <c r="A2342" s="1"/>
      <c r="C2342" s="1"/>
      <c r="D2342" s="110"/>
      <c r="K2342" s="7"/>
    </row>
    <row r="2343" spans="1:11" ht="12.75">
      <c r="A2343" s="1"/>
      <c r="C2343" s="1"/>
      <c r="D2343" s="110"/>
      <c r="K2343" s="7"/>
    </row>
    <row r="2344" spans="1:11" ht="12.75">
      <c r="A2344" s="1"/>
      <c r="C2344" s="1"/>
      <c r="D2344" s="110"/>
      <c r="K2344" s="7"/>
    </row>
    <row r="2345" spans="1:11" ht="12.75">
      <c r="A2345" s="1"/>
      <c r="C2345" s="1"/>
      <c r="D2345" s="110"/>
      <c r="K2345" s="7"/>
    </row>
    <row r="2346" spans="1:11" ht="12.75">
      <c r="A2346" s="1"/>
      <c r="C2346" s="1"/>
      <c r="D2346" s="110"/>
      <c r="K2346" s="7"/>
    </row>
    <row r="2347" spans="1:11" ht="12.75">
      <c r="A2347" s="1"/>
      <c r="C2347" s="1"/>
      <c r="D2347" s="110"/>
      <c r="K2347" s="7"/>
    </row>
    <row r="2348" spans="1:11" ht="12.75">
      <c r="A2348" s="1"/>
      <c r="C2348" s="1"/>
      <c r="D2348" s="110"/>
      <c r="K2348" s="7"/>
    </row>
    <row r="2349" spans="1:11" ht="12.75">
      <c r="A2349" s="1"/>
      <c r="C2349" s="1"/>
      <c r="D2349" s="110"/>
      <c r="K2349" s="7"/>
    </row>
    <row r="2350" spans="1:11" ht="12.75">
      <c r="A2350" s="1"/>
      <c r="C2350" s="1"/>
      <c r="D2350" s="110"/>
      <c r="K2350" s="7"/>
    </row>
    <row r="2351" spans="1:11" ht="12.75">
      <c r="A2351" s="1"/>
      <c r="C2351" s="1"/>
      <c r="D2351" s="110"/>
      <c r="K2351" s="7"/>
    </row>
    <row r="2352" spans="1:11" ht="12.75">
      <c r="A2352" s="1"/>
      <c r="C2352" s="1"/>
      <c r="D2352" s="110"/>
      <c r="K2352" s="7"/>
    </row>
    <row r="2353" spans="1:11" ht="12.75">
      <c r="A2353" s="1"/>
      <c r="C2353" s="1"/>
      <c r="D2353" s="110"/>
      <c r="K2353" s="7"/>
    </row>
    <row r="2354" spans="1:11" ht="12.75">
      <c r="A2354" s="1"/>
      <c r="C2354" s="1"/>
      <c r="D2354" s="110"/>
      <c r="K2354" s="7"/>
    </row>
    <row r="2355" spans="1:11" ht="12.75">
      <c r="A2355" s="1"/>
      <c r="C2355" s="1"/>
      <c r="D2355" s="110"/>
      <c r="K2355" s="7"/>
    </row>
    <row r="2356" spans="1:11" ht="12.75">
      <c r="A2356" s="1"/>
      <c r="C2356" s="1"/>
      <c r="D2356" s="110"/>
      <c r="K2356" s="7"/>
    </row>
    <row r="2357" spans="1:11" ht="12.75">
      <c r="A2357" s="1"/>
      <c r="C2357" s="1"/>
      <c r="D2357" s="110"/>
      <c r="K2357" s="7"/>
    </row>
    <row r="2358" spans="1:11" ht="12.75">
      <c r="A2358" s="1"/>
      <c r="C2358" s="1"/>
      <c r="D2358" s="110"/>
      <c r="K2358" s="7"/>
    </row>
    <row r="2359" spans="1:11" ht="12.75">
      <c r="A2359" s="1"/>
      <c r="C2359" s="1"/>
      <c r="D2359" s="110"/>
      <c r="K2359" s="7"/>
    </row>
    <row r="2360" spans="1:11" ht="12.75">
      <c r="A2360" s="1"/>
      <c r="C2360" s="1"/>
      <c r="D2360" s="110"/>
      <c r="K2360" s="7"/>
    </row>
    <row r="2361" spans="1:11" ht="12.75">
      <c r="A2361" s="1"/>
      <c r="C2361" s="1"/>
      <c r="D2361" s="110"/>
      <c r="K2361" s="7"/>
    </row>
    <row r="2362" spans="1:11" ht="12.75">
      <c r="A2362" s="1"/>
      <c r="C2362" s="1"/>
      <c r="D2362" s="110"/>
      <c r="K2362" s="7"/>
    </row>
    <row r="2363" spans="1:11" ht="12.75">
      <c r="A2363" s="1"/>
      <c r="C2363" s="1"/>
      <c r="D2363" s="110"/>
      <c r="K2363" s="7"/>
    </row>
    <row r="2364" spans="1:11" ht="12.75">
      <c r="A2364" s="1"/>
      <c r="C2364" s="1"/>
      <c r="D2364" s="110"/>
      <c r="K2364" s="7"/>
    </row>
    <row r="2365" spans="1:11" ht="12.75">
      <c r="A2365" s="1"/>
      <c r="C2365" s="1"/>
      <c r="D2365" s="110"/>
      <c r="K2365" s="7"/>
    </row>
    <row r="2366" spans="1:11" ht="12.75">
      <c r="A2366" s="1"/>
      <c r="C2366" s="1"/>
      <c r="D2366" s="110"/>
      <c r="K2366" s="7"/>
    </row>
    <row r="2367" spans="1:11" ht="12.75">
      <c r="A2367" s="1"/>
      <c r="C2367" s="1"/>
      <c r="D2367" s="110"/>
      <c r="K2367" s="7"/>
    </row>
    <row r="2368" spans="1:11" ht="12.75">
      <c r="A2368" s="1"/>
      <c r="C2368" s="1"/>
      <c r="D2368" s="110"/>
      <c r="K2368" s="7"/>
    </row>
    <row r="2369" spans="1:11" ht="12.75">
      <c r="A2369" s="1"/>
      <c r="C2369" s="1"/>
      <c r="D2369" s="110"/>
      <c r="K2369" s="7"/>
    </row>
    <row r="2370" spans="1:11" ht="12.75">
      <c r="A2370" s="1"/>
      <c r="C2370" s="1"/>
      <c r="D2370" s="110"/>
      <c r="K2370" s="7"/>
    </row>
    <row r="2371" spans="1:11" ht="12.75">
      <c r="A2371" s="1"/>
      <c r="C2371" s="1"/>
      <c r="D2371" s="110"/>
      <c r="K2371" s="7"/>
    </row>
    <row r="2372" spans="1:11" ht="12.75">
      <c r="A2372" s="1"/>
      <c r="C2372" s="1"/>
      <c r="D2372" s="110"/>
      <c r="K2372" s="7"/>
    </row>
    <row r="2373" spans="1:11" ht="12.75">
      <c r="A2373" s="1"/>
      <c r="C2373" s="1"/>
      <c r="D2373" s="110"/>
      <c r="K2373" s="7"/>
    </row>
    <row r="2374" spans="1:11" ht="12.75">
      <c r="A2374" s="1"/>
      <c r="C2374" s="1"/>
      <c r="D2374" s="110"/>
      <c r="K2374" s="7"/>
    </row>
    <row r="2375" spans="1:11" ht="12.75">
      <c r="A2375" s="1"/>
      <c r="C2375" s="1"/>
      <c r="D2375" s="110"/>
      <c r="K2375" s="7"/>
    </row>
    <row r="2376" spans="1:11" ht="12.75">
      <c r="A2376" s="1"/>
      <c r="C2376" s="1"/>
      <c r="D2376" s="110"/>
      <c r="K2376" s="7"/>
    </row>
    <row r="2377" spans="1:11" ht="12.75">
      <c r="A2377" s="1"/>
      <c r="C2377" s="1"/>
      <c r="D2377" s="110"/>
      <c r="K2377" s="7"/>
    </row>
    <row r="2378" spans="1:11" ht="12.75">
      <c r="A2378" s="1"/>
      <c r="C2378" s="1"/>
      <c r="D2378" s="110"/>
      <c r="K2378" s="7"/>
    </row>
    <row r="2379" spans="1:11" ht="12.75">
      <c r="A2379" s="1"/>
      <c r="C2379" s="1"/>
      <c r="D2379" s="110"/>
      <c r="K2379" s="7"/>
    </row>
    <row r="2380" spans="1:11" ht="12.75">
      <c r="A2380" s="1"/>
      <c r="C2380" s="1"/>
      <c r="D2380" s="110"/>
      <c r="K2380" s="7"/>
    </row>
    <row r="2381" spans="1:11" ht="12.75">
      <c r="A2381" s="1"/>
      <c r="C2381" s="1"/>
      <c r="D2381" s="110"/>
      <c r="K2381" s="7"/>
    </row>
    <row r="2382" spans="1:11" ht="12.75">
      <c r="A2382" s="1"/>
      <c r="C2382" s="1"/>
      <c r="D2382" s="110"/>
      <c r="K2382" s="7"/>
    </row>
    <row r="2383" spans="1:11" ht="12.75">
      <c r="A2383" s="1"/>
      <c r="C2383" s="1"/>
      <c r="D2383" s="110"/>
      <c r="K2383" s="7"/>
    </row>
    <row r="2384" spans="1:11" ht="12.75">
      <c r="A2384" s="1"/>
      <c r="C2384" s="1"/>
      <c r="D2384" s="110"/>
      <c r="K2384" s="7"/>
    </row>
    <row r="2385" spans="1:11" ht="12.75">
      <c r="A2385" s="1"/>
      <c r="C2385" s="1"/>
      <c r="D2385" s="110"/>
      <c r="K2385" s="7"/>
    </row>
    <row r="2386" spans="1:11" ht="12.75">
      <c r="A2386" s="1"/>
      <c r="C2386" s="1"/>
      <c r="D2386" s="110"/>
      <c r="K2386" s="7"/>
    </row>
    <row r="2387" spans="1:11" ht="12.75">
      <c r="A2387" s="1"/>
      <c r="C2387" s="1"/>
      <c r="D2387" s="110"/>
      <c r="K2387" s="7"/>
    </row>
    <row r="2388" spans="1:11" ht="12.75">
      <c r="A2388" s="1"/>
      <c r="C2388" s="1"/>
      <c r="D2388" s="110"/>
      <c r="K2388" s="7"/>
    </row>
    <row r="2389" spans="1:11" ht="12.75">
      <c r="A2389" s="1"/>
      <c r="C2389" s="1"/>
      <c r="D2389" s="110"/>
      <c r="K2389" s="7"/>
    </row>
    <row r="2390" spans="1:11" ht="12.75">
      <c r="A2390" s="1"/>
      <c r="C2390" s="1"/>
      <c r="D2390" s="110"/>
      <c r="K2390" s="7"/>
    </row>
    <row r="2391" spans="1:11" ht="12.75">
      <c r="A2391" s="1"/>
      <c r="C2391" s="1"/>
      <c r="D2391" s="110"/>
      <c r="K2391" s="7"/>
    </row>
    <row r="2392" spans="1:11" ht="12.75">
      <c r="A2392" s="1"/>
      <c r="C2392" s="1"/>
      <c r="D2392" s="110"/>
      <c r="K2392" s="7"/>
    </row>
    <row r="2393" spans="1:11" ht="12.75">
      <c r="A2393" s="1"/>
      <c r="C2393" s="1"/>
      <c r="D2393" s="110"/>
      <c r="K2393" s="7"/>
    </row>
    <row r="2394" spans="1:11" ht="12.75">
      <c r="A2394" s="1"/>
      <c r="C2394" s="1"/>
      <c r="D2394" s="110"/>
      <c r="K2394" s="7"/>
    </row>
    <row r="2395" spans="1:11" ht="12.75">
      <c r="A2395" s="1"/>
      <c r="C2395" s="1"/>
      <c r="D2395" s="110"/>
      <c r="K2395" s="7"/>
    </row>
    <row r="2396" spans="1:11" ht="12.75">
      <c r="A2396" s="1"/>
      <c r="C2396" s="1"/>
      <c r="D2396" s="110"/>
      <c r="K2396" s="7"/>
    </row>
    <row r="2397" spans="1:11" ht="12.75">
      <c r="A2397" s="1"/>
      <c r="C2397" s="1"/>
      <c r="D2397" s="110"/>
      <c r="K2397" s="7"/>
    </row>
    <row r="2398" spans="1:11" ht="12.75">
      <c r="A2398" s="1"/>
      <c r="C2398" s="1"/>
      <c r="D2398" s="110"/>
      <c r="K2398" s="7"/>
    </row>
    <row r="2399" spans="1:11" ht="12.75">
      <c r="A2399" s="1"/>
      <c r="C2399" s="1"/>
      <c r="D2399" s="110"/>
      <c r="K2399" s="7"/>
    </row>
    <row r="2400" spans="1:11" ht="12.75">
      <c r="A2400" s="1"/>
      <c r="C2400" s="1"/>
      <c r="D2400" s="110"/>
      <c r="K2400" s="7"/>
    </row>
    <row r="2401" spans="1:11" ht="12.75">
      <c r="A2401" s="1"/>
      <c r="C2401" s="1"/>
      <c r="D2401" s="110"/>
      <c r="K2401" s="7"/>
    </row>
    <row r="2402" spans="1:11" ht="12.75">
      <c r="A2402" s="1"/>
      <c r="C2402" s="1"/>
      <c r="D2402" s="110"/>
      <c r="K2402" s="7"/>
    </row>
    <row r="2403" spans="1:11" ht="12.75">
      <c r="A2403" s="1"/>
      <c r="C2403" s="1"/>
      <c r="D2403" s="110"/>
      <c r="K2403" s="7"/>
    </row>
    <row r="2404" spans="1:11" ht="12.75">
      <c r="A2404" s="1"/>
      <c r="C2404" s="1"/>
      <c r="D2404" s="110"/>
      <c r="K2404" s="7"/>
    </row>
    <row r="2405" spans="1:11" ht="12.75">
      <c r="A2405" s="1"/>
      <c r="C2405" s="1"/>
      <c r="D2405" s="110"/>
      <c r="K2405" s="7"/>
    </row>
    <row r="2406" spans="1:11" ht="12.75">
      <c r="A2406" s="1"/>
      <c r="C2406" s="1"/>
      <c r="D2406" s="110"/>
      <c r="K2406" s="7"/>
    </row>
    <row r="2407" spans="1:11" ht="12.75">
      <c r="A2407" s="1"/>
      <c r="C2407" s="1"/>
      <c r="D2407" s="110"/>
      <c r="K2407" s="7"/>
    </row>
    <row r="2408" spans="1:11" ht="12.75">
      <c r="A2408" s="1"/>
      <c r="C2408" s="1"/>
      <c r="D2408" s="110"/>
      <c r="K2408" s="7"/>
    </row>
    <row r="2409" spans="1:11" ht="12.75">
      <c r="A2409" s="1"/>
      <c r="C2409" s="1"/>
      <c r="D2409" s="110"/>
      <c r="K2409" s="7"/>
    </row>
    <row r="2410" spans="1:11" ht="12.75">
      <c r="A2410" s="1"/>
      <c r="C2410" s="1"/>
      <c r="D2410" s="110"/>
      <c r="K2410" s="7"/>
    </row>
    <row r="2411" spans="1:11" ht="12.75">
      <c r="A2411" s="1"/>
      <c r="C2411" s="1"/>
      <c r="D2411" s="110"/>
      <c r="K2411" s="7"/>
    </row>
    <row r="2412" spans="1:11" ht="12.75">
      <c r="A2412" s="1"/>
      <c r="C2412" s="1"/>
      <c r="D2412" s="110"/>
      <c r="K2412" s="7"/>
    </row>
    <row r="2413" spans="1:11" ht="12.75">
      <c r="A2413" s="1"/>
      <c r="C2413" s="1"/>
      <c r="D2413" s="110"/>
      <c r="K2413" s="7"/>
    </row>
    <row r="2414" spans="1:11" ht="12.75">
      <c r="A2414" s="1"/>
      <c r="C2414" s="1"/>
      <c r="D2414" s="110"/>
      <c r="K2414" s="7"/>
    </row>
    <row r="2415" spans="1:11" ht="12.75">
      <c r="A2415" s="1"/>
      <c r="C2415" s="1"/>
      <c r="D2415" s="110"/>
      <c r="K2415" s="7"/>
    </row>
    <row r="2416" spans="1:11" ht="12.75">
      <c r="A2416" s="1"/>
      <c r="C2416" s="1"/>
      <c r="D2416" s="110"/>
      <c r="K2416" s="7"/>
    </row>
    <row r="2417" spans="1:11" ht="12.75">
      <c r="A2417" s="1"/>
      <c r="C2417" s="1"/>
      <c r="D2417" s="110"/>
      <c r="K2417" s="7"/>
    </row>
    <row r="2418" spans="1:11" ht="12.75">
      <c r="A2418" s="1"/>
      <c r="C2418" s="1"/>
      <c r="D2418" s="110"/>
      <c r="K2418" s="7"/>
    </row>
    <row r="2419" spans="1:11" ht="12.75">
      <c r="A2419" s="1"/>
      <c r="C2419" s="1"/>
      <c r="D2419" s="110"/>
      <c r="K2419" s="7"/>
    </row>
    <row r="2420" spans="1:11" ht="12.75">
      <c r="A2420" s="1"/>
      <c r="C2420" s="1"/>
      <c r="D2420" s="110"/>
      <c r="K2420" s="7"/>
    </row>
    <row r="2421" spans="1:11" ht="12.75">
      <c r="A2421" s="1"/>
      <c r="C2421" s="1"/>
      <c r="D2421" s="110"/>
      <c r="K2421" s="7"/>
    </row>
    <row r="2422" spans="1:11" ht="12.75">
      <c r="A2422" s="1"/>
      <c r="C2422" s="1"/>
      <c r="D2422" s="110"/>
      <c r="K2422" s="7"/>
    </row>
    <row r="2423" spans="1:11" ht="12.75">
      <c r="A2423" s="1"/>
      <c r="C2423" s="1"/>
      <c r="D2423" s="110"/>
      <c r="K2423" s="7"/>
    </row>
    <row r="2424" spans="1:11" ht="12.75">
      <c r="A2424" s="1"/>
      <c r="C2424" s="1"/>
      <c r="D2424" s="110"/>
      <c r="K2424" s="7"/>
    </row>
    <row r="2425" spans="1:11" ht="12.75">
      <c r="A2425" s="1"/>
      <c r="C2425" s="1"/>
      <c r="D2425" s="110"/>
      <c r="K2425" s="7"/>
    </row>
    <row r="2426" spans="1:11" ht="12.75">
      <c r="A2426" s="1"/>
      <c r="C2426" s="1"/>
      <c r="D2426" s="110"/>
      <c r="K2426" s="7"/>
    </row>
    <row r="2427" spans="1:11" ht="12.75">
      <c r="A2427" s="1"/>
      <c r="C2427" s="1"/>
      <c r="D2427" s="110"/>
      <c r="K2427" s="7"/>
    </row>
    <row r="2428" spans="1:11" ht="12.75">
      <c r="A2428" s="1"/>
      <c r="C2428" s="1"/>
      <c r="D2428" s="110"/>
      <c r="K2428" s="7"/>
    </row>
    <row r="2429" spans="1:11" ht="12.75">
      <c r="A2429" s="1"/>
      <c r="C2429" s="1"/>
      <c r="D2429" s="110"/>
      <c r="K2429" s="7"/>
    </row>
    <row r="2430" spans="1:11" ht="12.75">
      <c r="A2430" s="1"/>
      <c r="C2430" s="1"/>
      <c r="D2430" s="110"/>
      <c r="K2430" s="7"/>
    </row>
    <row r="2431" spans="1:11" ht="12.75">
      <c r="A2431" s="1"/>
      <c r="C2431" s="1"/>
      <c r="D2431" s="110"/>
      <c r="K2431" s="7"/>
    </row>
    <row r="2432" spans="1:11" ht="12.75">
      <c r="A2432" s="1"/>
      <c r="C2432" s="1"/>
      <c r="D2432" s="110"/>
      <c r="K2432" s="7"/>
    </row>
    <row r="2433" spans="1:11" ht="12.75">
      <c r="A2433" s="1"/>
      <c r="C2433" s="1"/>
      <c r="D2433" s="110"/>
      <c r="K2433" s="7"/>
    </row>
    <row r="2434" spans="1:11" ht="12.75">
      <c r="A2434" s="1"/>
      <c r="C2434" s="1"/>
      <c r="D2434" s="110"/>
      <c r="K2434" s="7"/>
    </row>
    <row r="2435" spans="1:11" ht="12.75">
      <c r="A2435" s="1"/>
      <c r="C2435" s="1"/>
      <c r="D2435" s="110"/>
      <c r="K2435" s="7"/>
    </row>
    <row r="2436" spans="1:11" ht="12.75">
      <c r="A2436" s="1"/>
      <c r="C2436" s="1"/>
      <c r="D2436" s="110"/>
      <c r="K2436" s="7"/>
    </row>
    <row r="2437" spans="1:11" ht="12.75">
      <c r="A2437" s="1"/>
      <c r="C2437" s="1"/>
      <c r="D2437" s="110"/>
      <c r="K2437" s="7"/>
    </row>
    <row r="2438" spans="1:11" ht="12.75">
      <c r="A2438" s="1"/>
      <c r="C2438" s="1"/>
      <c r="D2438" s="110"/>
      <c r="K2438" s="7"/>
    </row>
    <row r="2439" spans="1:11" ht="12.75">
      <c r="A2439" s="1"/>
      <c r="C2439" s="1"/>
      <c r="D2439" s="110"/>
      <c r="K2439" s="7"/>
    </row>
    <row r="2440" spans="1:11" ht="12.75">
      <c r="A2440" s="1"/>
      <c r="C2440" s="1"/>
      <c r="D2440" s="110"/>
      <c r="K2440" s="7"/>
    </row>
    <row r="2441" spans="1:11" ht="12.75">
      <c r="A2441" s="1"/>
      <c r="C2441" s="1"/>
      <c r="D2441" s="110"/>
      <c r="K2441" s="7"/>
    </row>
    <row r="2442" spans="1:11" ht="12.75">
      <c r="A2442" s="1"/>
      <c r="C2442" s="1"/>
      <c r="D2442" s="110"/>
      <c r="K2442" s="7"/>
    </row>
    <row r="2443" spans="1:11" ht="12.75">
      <c r="A2443" s="1"/>
      <c r="C2443" s="1"/>
      <c r="D2443" s="110"/>
      <c r="K2443" s="7"/>
    </row>
    <row r="2444" spans="1:11" ht="12.75">
      <c r="A2444" s="1"/>
      <c r="C2444" s="1"/>
      <c r="D2444" s="110"/>
      <c r="K2444" s="7"/>
    </row>
    <row r="2445" spans="1:11" ht="12.75">
      <c r="A2445" s="1"/>
      <c r="C2445" s="1"/>
      <c r="D2445" s="110"/>
      <c r="K2445" s="7"/>
    </row>
    <row r="2446" spans="1:11" ht="12.75">
      <c r="A2446" s="1"/>
      <c r="C2446" s="1"/>
      <c r="D2446" s="110"/>
      <c r="K2446" s="7"/>
    </row>
    <row r="2447" spans="1:11" ht="12.75">
      <c r="A2447" s="1"/>
      <c r="C2447" s="1"/>
      <c r="D2447" s="110"/>
      <c r="K2447" s="7"/>
    </row>
    <row r="2448" spans="1:11" ht="12.75">
      <c r="A2448" s="1"/>
      <c r="C2448" s="1"/>
      <c r="D2448" s="110"/>
      <c r="K2448" s="7"/>
    </row>
    <row r="2449" spans="1:11" ht="12.75">
      <c r="A2449" s="1"/>
      <c r="C2449" s="1"/>
      <c r="D2449" s="110"/>
      <c r="K2449" s="7"/>
    </row>
    <row r="2450" spans="1:11" ht="12.75">
      <c r="A2450" s="1"/>
      <c r="C2450" s="1"/>
      <c r="D2450" s="110"/>
      <c r="K2450" s="7"/>
    </row>
    <row r="2451" spans="1:11" ht="12.75">
      <c r="A2451" s="1"/>
      <c r="C2451" s="1"/>
      <c r="D2451" s="110"/>
      <c r="K2451" s="7"/>
    </row>
    <row r="2452" spans="1:11" ht="12.75">
      <c r="A2452" s="1"/>
      <c r="C2452" s="1"/>
      <c r="D2452" s="110"/>
      <c r="K2452" s="7"/>
    </row>
    <row r="2453" spans="1:11" ht="12.75">
      <c r="A2453" s="1"/>
      <c r="C2453" s="1"/>
      <c r="D2453" s="110"/>
      <c r="K2453" s="7"/>
    </row>
    <row r="2454" spans="1:11" ht="12.75">
      <c r="A2454" s="1"/>
      <c r="C2454" s="1"/>
      <c r="D2454" s="110"/>
      <c r="K2454" s="7"/>
    </row>
    <row r="2455" spans="1:11" ht="12.75">
      <c r="A2455" s="1"/>
      <c r="C2455" s="1"/>
      <c r="D2455" s="110"/>
      <c r="K2455" s="7"/>
    </row>
    <row r="2456" spans="1:11" ht="12.75">
      <c r="A2456" s="1"/>
      <c r="C2456" s="1"/>
      <c r="D2456" s="110"/>
      <c r="K2456" s="7"/>
    </row>
    <row r="2457" spans="1:11" ht="12.75">
      <c r="A2457" s="1"/>
      <c r="C2457" s="1"/>
      <c r="D2457" s="110"/>
      <c r="K2457" s="7"/>
    </row>
    <row r="2458" spans="1:11" ht="12.75">
      <c r="A2458" s="1"/>
      <c r="C2458" s="1"/>
      <c r="D2458" s="110"/>
      <c r="K2458" s="7"/>
    </row>
    <row r="2459" spans="1:11" ht="12.75">
      <c r="A2459" s="1"/>
      <c r="C2459" s="1"/>
      <c r="D2459" s="110"/>
      <c r="K2459" s="7"/>
    </row>
    <row r="2460" spans="1:11" ht="12.75">
      <c r="A2460" s="1"/>
      <c r="C2460" s="1"/>
      <c r="D2460" s="110"/>
      <c r="K2460" s="7"/>
    </row>
    <row r="2461" spans="1:11" ht="12.75">
      <c r="A2461" s="1"/>
      <c r="C2461" s="1"/>
      <c r="D2461" s="110"/>
      <c r="K2461" s="7"/>
    </row>
    <row r="2462" spans="1:11" ht="12.75">
      <c r="A2462" s="1"/>
      <c r="C2462" s="1"/>
      <c r="D2462" s="110"/>
      <c r="K2462" s="7"/>
    </row>
    <row r="2463" spans="1:11" ht="12.75">
      <c r="A2463" s="1"/>
      <c r="C2463" s="1"/>
      <c r="D2463" s="110"/>
      <c r="K2463" s="7"/>
    </row>
    <row r="2464" spans="1:11" ht="12.75">
      <c r="A2464" s="1"/>
      <c r="C2464" s="1"/>
      <c r="D2464" s="110"/>
      <c r="K2464" s="7"/>
    </row>
    <row r="2465" spans="1:11" ht="12.75">
      <c r="A2465" s="1"/>
      <c r="C2465" s="1"/>
      <c r="D2465" s="110"/>
      <c r="K2465" s="7"/>
    </row>
    <row r="2466" spans="1:11" ht="12.75">
      <c r="A2466" s="1"/>
      <c r="C2466" s="1"/>
      <c r="D2466" s="110"/>
      <c r="K2466" s="7"/>
    </row>
    <row r="2467" spans="1:11" ht="12.75">
      <c r="A2467" s="1"/>
      <c r="C2467" s="1"/>
      <c r="D2467" s="110"/>
      <c r="K2467" s="7"/>
    </row>
    <row r="2468" spans="1:11" ht="12.75">
      <c r="A2468" s="1"/>
      <c r="C2468" s="1"/>
      <c r="D2468" s="110"/>
      <c r="K2468" s="7"/>
    </row>
    <row r="2469" spans="1:11" ht="12.75">
      <c r="A2469" s="1"/>
      <c r="C2469" s="1"/>
      <c r="D2469" s="110"/>
      <c r="K2469" s="7"/>
    </row>
    <row r="2470" spans="1:11" ht="12.75">
      <c r="A2470" s="1"/>
      <c r="C2470" s="1"/>
      <c r="D2470" s="110"/>
      <c r="K2470" s="7"/>
    </row>
    <row r="2471" spans="1:11" ht="12.75">
      <c r="A2471" s="1"/>
      <c r="C2471" s="1"/>
      <c r="D2471" s="110"/>
      <c r="K2471" s="7"/>
    </row>
    <row r="2472" spans="1:11" ht="12.75">
      <c r="A2472" s="1"/>
      <c r="C2472" s="1"/>
      <c r="D2472" s="110"/>
      <c r="K2472" s="7"/>
    </row>
    <row r="2473" spans="1:11" ht="12.75">
      <c r="A2473" s="1"/>
      <c r="C2473" s="1"/>
      <c r="D2473" s="110"/>
      <c r="K2473" s="7"/>
    </row>
    <row r="2474" spans="1:11" ht="12.75">
      <c r="A2474" s="1"/>
      <c r="C2474" s="1"/>
      <c r="D2474" s="110"/>
      <c r="K2474" s="7"/>
    </row>
    <row r="2475" spans="1:11" ht="12.75">
      <c r="A2475" s="1"/>
      <c r="C2475" s="1"/>
      <c r="D2475" s="110"/>
      <c r="K2475" s="7"/>
    </row>
    <row r="2476" spans="1:11" ht="12.75">
      <c r="A2476" s="1"/>
      <c r="C2476" s="1"/>
      <c r="D2476" s="110"/>
      <c r="K2476" s="7"/>
    </row>
    <row r="2477" spans="1:11" ht="12.75">
      <c r="A2477" s="1"/>
      <c r="C2477" s="1"/>
      <c r="D2477" s="110"/>
      <c r="K2477" s="7"/>
    </row>
    <row r="2478" spans="1:11" ht="12.75">
      <c r="A2478" s="1"/>
      <c r="C2478" s="1"/>
      <c r="D2478" s="110"/>
      <c r="K2478" s="7"/>
    </row>
    <row r="2479" spans="1:11" ht="12.75">
      <c r="A2479" s="1"/>
      <c r="C2479" s="1"/>
      <c r="D2479" s="110"/>
      <c r="K2479" s="7"/>
    </row>
    <row r="2480" spans="1:11" ht="12.75">
      <c r="A2480" s="1"/>
      <c r="C2480" s="1"/>
      <c r="D2480" s="110"/>
      <c r="K2480" s="7"/>
    </row>
    <row r="2481" spans="1:11" ht="12.75">
      <c r="A2481" s="1"/>
      <c r="C2481" s="1"/>
      <c r="D2481" s="110"/>
      <c r="K2481" s="7"/>
    </row>
    <row r="2482" spans="1:11" ht="12.75">
      <c r="A2482" s="1"/>
      <c r="C2482" s="1"/>
      <c r="D2482" s="110"/>
      <c r="K2482" s="7"/>
    </row>
    <row r="2483" spans="1:11" ht="12.75">
      <c r="A2483" s="1"/>
      <c r="C2483" s="1"/>
      <c r="D2483" s="110"/>
      <c r="K2483" s="7"/>
    </row>
    <row r="2484" spans="1:11" ht="12.75">
      <c r="A2484" s="1"/>
      <c r="C2484" s="1"/>
      <c r="D2484" s="110"/>
      <c r="K2484" s="7"/>
    </row>
    <row r="2485" spans="1:11" ht="12.75">
      <c r="A2485" s="1"/>
      <c r="C2485" s="1"/>
      <c r="D2485" s="110"/>
      <c r="K2485" s="7"/>
    </row>
    <row r="2486" spans="1:11" ht="12.75">
      <c r="A2486" s="1"/>
      <c r="C2486" s="1"/>
      <c r="D2486" s="110"/>
      <c r="K2486" s="7"/>
    </row>
    <row r="2487" spans="1:11" ht="12.75">
      <c r="A2487" s="1"/>
      <c r="C2487" s="1"/>
      <c r="D2487" s="110"/>
      <c r="K2487" s="7"/>
    </row>
    <row r="2488" spans="1:11" ht="12.75">
      <c r="A2488" s="1"/>
      <c r="C2488" s="1"/>
      <c r="D2488" s="110"/>
      <c r="K2488" s="7"/>
    </row>
    <row r="2489" spans="1:11" ht="12.75">
      <c r="A2489" s="1"/>
      <c r="C2489" s="1"/>
      <c r="D2489" s="110"/>
      <c r="K2489" s="7"/>
    </row>
    <row r="2490" spans="1:11" ht="12.75">
      <c r="A2490" s="1"/>
      <c r="C2490" s="1"/>
      <c r="D2490" s="110"/>
      <c r="K2490" s="7"/>
    </row>
    <row r="2491" spans="1:11" ht="12.75">
      <c r="A2491" s="1"/>
      <c r="C2491" s="1"/>
      <c r="D2491" s="110"/>
      <c r="K2491" s="7"/>
    </row>
    <row r="2492" spans="1:11" ht="12.75">
      <c r="A2492" s="1"/>
      <c r="C2492" s="1"/>
      <c r="D2492" s="110"/>
      <c r="K2492" s="7"/>
    </row>
    <row r="2493" spans="1:11" ht="12.75">
      <c r="A2493" s="1"/>
      <c r="C2493" s="1"/>
      <c r="D2493" s="110"/>
      <c r="K2493" s="7"/>
    </row>
    <row r="2494" spans="1:11" ht="12.75">
      <c r="A2494" s="1"/>
      <c r="C2494" s="1"/>
      <c r="D2494" s="110"/>
      <c r="K2494" s="7"/>
    </row>
    <row r="2495" spans="1:11" ht="12.75">
      <c r="A2495" s="1"/>
      <c r="C2495" s="1"/>
      <c r="D2495" s="110"/>
      <c r="K2495" s="7"/>
    </row>
    <row r="2496" spans="1:11" ht="12.75">
      <c r="A2496" s="1"/>
      <c r="C2496" s="1"/>
      <c r="D2496" s="110"/>
      <c r="K2496" s="7"/>
    </row>
    <row r="2497" spans="1:11" ht="12.75">
      <c r="A2497" s="1"/>
      <c r="C2497" s="1"/>
      <c r="D2497" s="110"/>
      <c r="K2497" s="7"/>
    </row>
    <row r="2498" spans="1:11" ht="12.75">
      <c r="A2498" s="1"/>
      <c r="C2498" s="1"/>
      <c r="D2498" s="110"/>
      <c r="K2498" s="7"/>
    </row>
    <row r="2499" spans="1:11" ht="12.75">
      <c r="A2499" s="1"/>
      <c r="C2499" s="1"/>
      <c r="D2499" s="110"/>
      <c r="K2499" s="7"/>
    </row>
    <row r="2500" spans="1:11" ht="12.75">
      <c r="A2500" s="1"/>
      <c r="C2500" s="1"/>
      <c r="D2500" s="110"/>
      <c r="K2500" s="7"/>
    </row>
    <row r="2501" spans="1:11" ht="12.75">
      <c r="A2501" s="1"/>
      <c r="C2501" s="1"/>
      <c r="D2501" s="110"/>
      <c r="K2501" s="7"/>
    </row>
    <row r="2502" spans="1:11" ht="12.75">
      <c r="A2502" s="1"/>
      <c r="C2502" s="1"/>
      <c r="D2502" s="110"/>
      <c r="K2502" s="7"/>
    </row>
    <row r="2503" spans="1:11" ht="12.75">
      <c r="A2503" s="1"/>
      <c r="C2503" s="1"/>
      <c r="D2503" s="110"/>
      <c r="K2503" s="7"/>
    </row>
    <row r="2504" spans="1:11" ht="12.75">
      <c r="A2504" s="1"/>
      <c r="C2504" s="1"/>
      <c r="D2504" s="110"/>
      <c r="K2504" s="7"/>
    </row>
    <row r="2505" spans="1:11" ht="12.75">
      <c r="A2505" s="1"/>
      <c r="C2505" s="1"/>
      <c r="D2505" s="110"/>
      <c r="K2505" s="7"/>
    </row>
    <row r="2506" spans="1:11" ht="12.75">
      <c r="A2506" s="1"/>
      <c r="C2506" s="1"/>
      <c r="D2506" s="110"/>
      <c r="K2506" s="7"/>
    </row>
    <row r="2507" spans="1:11" ht="12.75">
      <c r="A2507" s="1"/>
      <c r="C2507" s="1"/>
      <c r="D2507" s="110"/>
      <c r="K2507" s="7"/>
    </row>
    <row r="2508" spans="1:11" ht="12.75">
      <c r="A2508" s="1"/>
      <c r="C2508" s="1"/>
      <c r="D2508" s="110"/>
      <c r="K2508" s="7"/>
    </row>
    <row r="2509" spans="1:11" ht="12.75">
      <c r="A2509" s="1"/>
      <c r="C2509" s="1"/>
      <c r="D2509" s="110"/>
      <c r="K2509" s="7"/>
    </row>
    <row r="2510" spans="1:11" ht="12.75">
      <c r="A2510" s="1"/>
      <c r="C2510" s="1"/>
      <c r="D2510" s="110"/>
      <c r="K2510" s="7"/>
    </row>
    <row r="2511" spans="1:11" ht="12.75">
      <c r="A2511" s="1"/>
      <c r="C2511" s="1"/>
      <c r="D2511" s="110"/>
      <c r="K2511" s="7"/>
    </row>
    <row r="2512" spans="1:11" ht="12.75">
      <c r="A2512" s="1"/>
      <c r="C2512" s="1"/>
      <c r="D2512" s="110"/>
      <c r="K2512" s="7"/>
    </row>
    <row r="2513" spans="1:11" ht="12.75">
      <c r="A2513" s="1"/>
      <c r="C2513" s="1"/>
      <c r="D2513" s="110"/>
      <c r="K2513" s="7"/>
    </row>
    <row r="2514" spans="1:11" ht="12.75">
      <c r="A2514" s="1"/>
      <c r="C2514" s="1"/>
      <c r="D2514" s="110"/>
      <c r="K2514" s="7"/>
    </row>
    <row r="2515" spans="1:11" ht="12.75">
      <c r="A2515" s="1"/>
      <c r="C2515" s="1"/>
      <c r="D2515" s="110"/>
      <c r="K2515" s="7"/>
    </row>
    <row r="2516" spans="1:11" ht="12.75">
      <c r="A2516" s="1"/>
      <c r="C2516" s="1"/>
      <c r="D2516" s="110"/>
      <c r="K2516" s="7"/>
    </row>
    <row r="2517" spans="1:11" ht="12.75">
      <c r="A2517" s="1"/>
      <c r="C2517" s="1"/>
      <c r="D2517" s="110"/>
      <c r="K2517" s="7"/>
    </row>
    <row r="2518" spans="1:11" ht="12.75">
      <c r="A2518" s="1"/>
      <c r="C2518" s="1"/>
      <c r="D2518" s="110"/>
      <c r="K2518" s="7"/>
    </row>
    <row r="2519" spans="1:11" ht="12.75">
      <c r="A2519" s="1"/>
      <c r="C2519" s="1"/>
      <c r="D2519" s="110"/>
      <c r="K2519" s="7"/>
    </row>
    <row r="2520" spans="1:11" ht="12.75">
      <c r="A2520" s="1"/>
      <c r="C2520" s="1"/>
      <c r="D2520" s="110"/>
      <c r="K2520" s="7"/>
    </row>
    <row r="2521" spans="1:11" ht="12.75">
      <c r="A2521" s="1"/>
      <c r="C2521" s="1"/>
      <c r="D2521" s="110"/>
      <c r="K2521" s="7"/>
    </row>
    <row r="2522" spans="1:11" ht="12.75">
      <c r="A2522" s="1"/>
      <c r="C2522" s="1"/>
      <c r="D2522" s="110"/>
      <c r="K2522" s="7"/>
    </row>
    <row r="2523" spans="1:11" ht="12.75">
      <c r="A2523" s="1"/>
      <c r="C2523" s="1"/>
      <c r="D2523" s="110"/>
      <c r="K2523" s="7"/>
    </row>
    <row r="2524" spans="1:11" ht="12.75">
      <c r="A2524" s="1"/>
      <c r="C2524" s="1"/>
      <c r="D2524" s="110"/>
      <c r="K2524" s="7"/>
    </row>
    <row r="2525" spans="1:11" ht="12.75">
      <c r="A2525" s="1"/>
      <c r="C2525" s="1"/>
      <c r="D2525" s="110"/>
      <c r="K2525" s="7"/>
    </row>
    <row r="2526" spans="1:11" ht="12.75">
      <c r="A2526" s="1"/>
      <c r="C2526" s="1"/>
      <c r="D2526" s="110"/>
      <c r="K2526" s="7"/>
    </row>
    <row r="2527" spans="1:11" ht="12.75">
      <c r="A2527" s="1"/>
      <c r="C2527" s="1"/>
      <c r="D2527" s="110"/>
      <c r="K2527" s="7"/>
    </row>
    <row r="2528" spans="1:11" ht="12.75">
      <c r="A2528" s="1"/>
      <c r="C2528" s="1"/>
      <c r="D2528" s="110"/>
      <c r="K2528" s="7"/>
    </row>
    <row r="2529" spans="1:11" ht="12.75">
      <c r="A2529" s="1"/>
      <c r="C2529" s="1"/>
      <c r="D2529" s="110"/>
      <c r="K2529" s="7"/>
    </row>
    <row r="2530" spans="1:11" ht="12.75">
      <c r="A2530" s="1"/>
      <c r="C2530" s="1"/>
      <c r="D2530" s="110"/>
      <c r="K2530" s="7"/>
    </row>
    <row r="2531" spans="1:11" ht="12.75">
      <c r="A2531" s="1"/>
      <c r="C2531" s="1"/>
      <c r="D2531" s="110"/>
      <c r="K2531" s="7"/>
    </row>
    <row r="2532" spans="1:11" ht="12.75">
      <c r="A2532" s="1"/>
      <c r="C2532" s="1"/>
      <c r="D2532" s="110"/>
      <c r="K2532" s="7"/>
    </row>
    <row r="2533" spans="1:11" ht="12.75">
      <c r="A2533" s="1"/>
      <c r="C2533" s="1"/>
      <c r="D2533" s="110"/>
      <c r="K2533" s="7"/>
    </row>
    <row r="2534" spans="1:11" ht="12.75">
      <c r="A2534" s="1"/>
      <c r="C2534" s="1"/>
      <c r="D2534" s="110"/>
      <c r="K2534" s="7"/>
    </row>
    <row r="2535" spans="1:11" ht="12.75">
      <c r="A2535" s="1"/>
      <c r="C2535" s="1"/>
      <c r="D2535" s="110"/>
      <c r="K2535" s="7"/>
    </row>
    <row r="2536" spans="1:11" ht="12.75">
      <c r="A2536" s="1"/>
      <c r="C2536" s="1"/>
      <c r="D2536" s="110"/>
      <c r="K2536" s="7"/>
    </row>
    <row r="2537" spans="1:11" ht="12.75">
      <c r="A2537" s="1"/>
      <c r="C2537" s="1"/>
      <c r="D2537" s="110"/>
      <c r="K2537" s="7"/>
    </row>
    <row r="2538" spans="1:11" ht="12.75">
      <c r="A2538" s="1"/>
      <c r="C2538" s="1"/>
      <c r="D2538" s="110"/>
      <c r="K2538" s="7"/>
    </row>
    <row r="2539" spans="1:11" ht="12.75">
      <c r="A2539" s="1"/>
      <c r="C2539" s="1"/>
      <c r="D2539" s="110"/>
      <c r="K2539" s="7"/>
    </row>
    <row r="2540" spans="1:11" ht="12.75">
      <c r="A2540" s="1"/>
      <c r="C2540" s="1"/>
      <c r="D2540" s="110"/>
      <c r="K2540" s="7"/>
    </row>
    <row r="2541" spans="1:11" ht="12.75">
      <c r="A2541" s="1"/>
      <c r="C2541" s="1"/>
      <c r="D2541" s="110"/>
      <c r="K2541" s="7"/>
    </row>
    <row r="2542" spans="1:11" ht="12.75">
      <c r="A2542" s="1"/>
      <c r="C2542" s="1"/>
      <c r="D2542" s="110"/>
      <c r="K2542" s="7"/>
    </row>
    <row r="2543" spans="1:11" ht="12.75">
      <c r="A2543" s="1"/>
      <c r="C2543" s="1"/>
      <c r="D2543" s="110"/>
      <c r="K2543" s="7"/>
    </row>
    <row r="2544" spans="1:11" ht="12.75">
      <c r="A2544" s="1"/>
      <c r="C2544" s="1"/>
      <c r="D2544" s="110"/>
      <c r="K2544" s="7"/>
    </row>
    <row r="2545" spans="1:11" ht="12.75">
      <c r="A2545" s="1"/>
      <c r="C2545" s="1"/>
      <c r="D2545" s="110"/>
      <c r="K2545" s="7"/>
    </row>
    <row r="2546" spans="1:11" ht="12.75">
      <c r="A2546" s="1"/>
      <c r="C2546" s="1"/>
      <c r="D2546" s="110"/>
      <c r="K2546" s="7"/>
    </row>
    <row r="2547" spans="1:11" ht="12.75">
      <c r="A2547" s="1"/>
      <c r="C2547" s="1"/>
      <c r="D2547" s="110"/>
      <c r="K2547" s="7"/>
    </row>
    <row r="2548" spans="1:11" ht="12.75">
      <c r="A2548" s="1"/>
      <c r="C2548" s="1"/>
      <c r="D2548" s="110"/>
      <c r="K2548" s="7"/>
    </row>
    <row r="2549" spans="1:11" ht="12.75">
      <c r="A2549" s="1"/>
      <c r="C2549" s="1"/>
      <c r="D2549" s="110"/>
      <c r="K2549" s="7"/>
    </row>
    <row r="2550" spans="1:11" ht="12.75">
      <c r="A2550" s="1"/>
      <c r="C2550" s="1"/>
      <c r="D2550" s="110"/>
      <c r="K2550" s="7"/>
    </row>
    <row r="2551" spans="1:11" ht="12.75">
      <c r="A2551" s="1"/>
      <c r="C2551" s="1"/>
      <c r="D2551" s="110"/>
      <c r="K2551" s="7"/>
    </row>
    <row r="2552" spans="1:11" ht="12.75">
      <c r="A2552" s="1"/>
      <c r="C2552" s="1"/>
      <c r="D2552" s="110"/>
      <c r="K2552" s="7"/>
    </row>
    <row r="2553" spans="1:11" ht="12.75">
      <c r="A2553" s="1"/>
      <c r="C2553" s="1"/>
      <c r="D2553" s="110"/>
      <c r="K2553" s="7"/>
    </row>
    <row r="2554" spans="1:11" ht="12.75">
      <c r="A2554" s="1"/>
      <c r="C2554" s="1"/>
      <c r="D2554" s="110"/>
      <c r="K2554" s="7"/>
    </row>
    <row r="2555" spans="1:11" ht="12.75">
      <c r="A2555" s="1"/>
      <c r="C2555" s="1"/>
      <c r="D2555" s="110"/>
      <c r="K2555" s="7"/>
    </row>
    <row r="2556" spans="1:11" ht="12.75">
      <c r="A2556" s="1"/>
      <c r="C2556" s="1"/>
      <c r="D2556" s="110"/>
      <c r="K2556" s="7"/>
    </row>
    <row r="2557" spans="1:11" ht="12.75">
      <c r="A2557" s="1"/>
      <c r="C2557" s="1"/>
      <c r="D2557" s="110"/>
      <c r="K2557" s="7"/>
    </row>
    <row r="2558" spans="1:11" ht="12.75">
      <c r="A2558" s="1"/>
      <c r="C2558" s="1"/>
      <c r="D2558" s="110"/>
      <c r="K2558" s="7"/>
    </row>
    <row r="2559" spans="1:11" ht="12.75">
      <c r="A2559" s="1"/>
      <c r="C2559" s="1"/>
      <c r="D2559" s="110"/>
      <c r="K2559" s="7"/>
    </row>
    <row r="2560" spans="1:11" ht="12.75">
      <c r="A2560" s="1"/>
      <c r="C2560" s="1"/>
      <c r="D2560" s="110"/>
      <c r="K2560" s="7"/>
    </row>
    <row r="2561" spans="1:11" ht="12.75">
      <c r="A2561" s="1"/>
      <c r="C2561" s="1"/>
      <c r="D2561" s="110"/>
      <c r="K2561" s="7"/>
    </row>
    <row r="2562" spans="1:11" ht="12.75">
      <c r="A2562" s="1"/>
      <c r="C2562" s="1"/>
      <c r="D2562" s="110"/>
      <c r="K2562" s="7"/>
    </row>
    <row r="2563" spans="1:11" ht="12.75">
      <c r="A2563" s="1"/>
      <c r="C2563" s="1"/>
      <c r="D2563" s="110"/>
      <c r="K2563" s="7"/>
    </row>
    <row r="2564" spans="1:11" ht="12.75">
      <c r="A2564" s="1"/>
      <c r="C2564" s="1"/>
      <c r="D2564" s="110"/>
      <c r="K2564" s="7"/>
    </row>
    <row r="2565" spans="1:11" ht="12.75">
      <c r="A2565" s="1"/>
      <c r="C2565" s="1"/>
      <c r="D2565" s="110"/>
      <c r="K2565" s="7"/>
    </row>
    <row r="2566" spans="1:11" ht="12.75">
      <c r="A2566" s="1"/>
      <c r="C2566" s="1"/>
      <c r="D2566" s="110"/>
      <c r="K2566" s="7"/>
    </row>
    <row r="2567" spans="1:11" ht="12.75">
      <c r="A2567" s="1"/>
      <c r="C2567" s="1"/>
      <c r="D2567" s="110"/>
      <c r="K2567" s="7"/>
    </row>
    <row r="2568" spans="1:11" ht="12.75">
      <c r="A2568" s="1"/>
      <c r="C2568" s="1"/>
      <c r="D2568" s="110"/>
      <c r="K2568" s="7"/>
    </row>
    <row r="2569" spans="1:11" ht="12.75">
      <c r="A2569" s="1"/>
      <c r="C2569" s="1"/>
      <c r="D2569" s="110"/>
      <c r="K2569" s="7"/>
    </row>
    <row r="2570" spans="1:11" ht="12.75">
      <c r="A2570" s="1"/>
      <c r="C2570" s="1"/>
      <c r="D2570" s="110"/>
      <c r="K2570" s="7"/>
    </row>
    <row r="2571" spans="1:11" ht="12.75">
      <c r="A2571" s="1"/>
      <c r="C2571" s="1"/>
      <c r="D2571" s="110"/>
      <c r="K2571" s="7"/>
    </row>
    <row r="2572" spans="1:11" ht="12.75">
      <c r="A2572" s="1"/>
      <c r="C2572" s="1"/>
      <c r="D2572" s="110"/>
      <c r="K2572" s="7"/>
    </row>
    <row r="2573" spans="1:11" ht="12.75">
      <c r="A2573" s="1"/>
      <c r="C2573" s="1"/>
      <c r="D2573" s="110"/>
      <c r="K2573" s="7"/>
    </row>
    <row r="2574" spans="1:11" ht="12.75">
      <c r="A2574" s="1"/>
      <c r="C2574" s="1"/>
      <c r="D2574" s="110"/>
      <c r="K2574" s="7"/>
    </row>
    <row r="2575" spans="1:11" ht="12.75">
      <c r="A2575" s="1"/>
      <c r="C2575" s="1"/>
      <c r="D2575" s="110"/>
      <c r="K2575" s="7"/>
    </row>
    <row r="2576" spans="1:11" ht="12.75">
      <c r="A2576" s="1"/>
      <c r="C2576" s="1"/>
      <c r="D2576" s="110"/>
      <c r="K2576" s="7"/>
    </row>
    <row r="2577" spans="1:11" ht="12.75">
      <c r="A2577" s="1"/>
      <c r="C2577" s="1"/>
      <c r="D2577" s="110"/>
      <c r="K2577" s="7"/>
    </row>
    <row r="2578" spans="1:11" ht="12.75">
      <c r="A2578" s="1"/>
      <c r="C2578" s="1"/>
      <c r="D2578" s="110"/>
      <c r="K2578" s="7"/>
    </row>
    <row r="2579" spans="1:11" ht="12.75">
      <c r="A2579" s="1"/>
      <c r="C2579" s="1"/>
      <c r="D2579" s="110"/>
      <c r="K2579" s="7"/>
    </row>
    <row r="2580" spans="1:11" ht="12.75">
      <c r="A2580" s="1"/>
      <c r="C2580" s="1"/>
      <c r="D2580" s="110"/>
      <c r="K2580" s="7"/>
    </row>
    <row r="2581" spans="1:11" ht="12.75">
      <c r="A2581" s="1"/>
      <c r="C2581" s="1"/>
      <c r="D2581" s="110"/>
      <c r="K2581" s="7"/>
    </row>
    <row r="2582" spans="1:11" ht="12.75">
      <c r="A2582" s="1"/>
      <c r="C2582" s="1"/>
      <c r="D2582" s="110"/>
      <c r="K2582" s="7"/>
    </row>
    <row r="2583" spans="1:11" ht="12.75">
      <c r="A2583" s="1"/>
      <c r="C2583" s="1"/>
      <c r="D2583" s="110"/>
      <c r="K2583" s="7"/>
    </row>
    <row r="2584" spans="1:11" ht="12.75">
      <c r="A2584" s="1"/>
      <c r="C2584" s="1"/>
      <c r="D2584" s="110"/>
      <c r="K2584" s="7"/>
    </row>
    <row r="2585" spans="1:11" ht="12.75">
      <c r="A2585" s="1"/>
      <c r="C2585" s="1"/>
      <c r="D2585" s="110"/>
      <c r="K2585" s="7"/>
    </row>
    <row r="2586" spans="1:11" ht="12.75">
      <c r="A2586" s="1"/>
      <c r="C2586" s="1"/>
      <c r="D2586" s="110"/>
      <c r="K2586" s="7"/>
    </row>
    <row r="2587" spans="1:11" ht="12.75">
      <c r="A2587" s="1"/>
      <c r="C2587" s="1"/>
      <c r="D2587" s="110"/>
      <c r="K2587" s="7"/>
    </row>
    <row r="2588" spans="1:11" ht="12.75">
      <c r="A2588" s="1"/>
      <c r="C2588" s="1"/>
      <c r="D2588" s="110"/>
      <c r="K2588" s="7"/>
    </row>
    <row r="2589" spans="1:11" ht="12.75">
      <c r="A2589" s="1"/>
      <c r="C2589" s="1"/>
      <c r="D2589" s="110"/>
      <c r="K2589" s="7"/>
    </row>
    <row r="2590" spans="1:11" ht="12.75">
      <c r="A2590" s="1"/>
      <c r="C2590" s="1"/>
      <c r="D2590" s="110"/>
      <c r="K2590" s="7"/>
    </row>
    <row r="2591" spans="1:11" ht="12.75">
      <c r="A2591" s="1"/>
      <c r="C2591" s="1"/>
      <c r="D2591" s="110"/>
      <c r="K2591" s="7"/>
    </row>
    <row r="2592" spans="1:11" ht="12.75">
      <c r="A2592" s="1"/>
      <c r="C2592" s="1"/>
      <c r="D2592" s="110"/>
      <c r="K2592" s="7"/>
    </row>
    <row r="2593" spans="1:11" ht="12.75">
      <c r="A2593" s="1"/>
      <c r="C2593" s="1"/>
      <c r="D2593" s="110"/>
      <c r="K2593" s="7"/>
    </row>
    <row r="2594" spans="1:11" ht="12.75">
      <c r="A2594" s="1"/>
      <c r="C2594" s="1"/>
      <c r="D2594" s="110"/>
      <c r="K2594" s="7"/>
    </row>
    <row r="2595" spans="1:11" ht="12.75">
      <c r="A2595" s="1"/>
      <c r="C2595" s="1"/>
      <c r="D2595" s="110"/>
      <c r="K2595" s="7"/>
    </row>
    <row r="2596" spans="1:11" ht="12.75">
      <c r="A2596" s="1"/>
      <c r="C2596" s="1"/>
      <c r="D2596" s="110"/>
      <c r="K2596" s="7"/>
    </row>
    <row r="2597" spans="1:11" ht="12.75">
      <c r="A2597" s="1"/>
      <c r="C2597" s="1"/>
      <c r="D2597" s="110"/>
      <c r="K2597" s="7"/>
    </row>
    <row r="2598" spans="1:11" ht="12.75">
      <c r="A2598" s="1"/>
      <c r="C2598" s="1"/>
      <c r="D2598" s="110"/>
      <c r="K2598" s="7"/>
    </row>
    <row r="2599" spans="1:11" ht="12.75">
      <c r="A2599" s="1"/>
      <c r="C2599" s="1"/>
      <c r="D2599" s="110"/>
      <c r="K2599" s="7"/>
    </row>
    <row r="2600" spans="1:11" ht="12.75">
      <c r="A2600" s="1"/>
      <c r="C2600" s="1"/>
      <c r="D2600" s="110"/>
      <c r="K2600" s="7"/>
    </row>
    <row r="2601" spans="1:11" ht="12.75">
      <c r="A2601" s="1"/>
      <c r="C2601" s="1"/>
      <c r="D2601" s="110"/>
      <c r="K2601" s="7"/>
    </row>
    <row r="2602" spans="1:11" ht="12.75">
      <c r="A2602" s="1"/>
      <c r="C2602" s="1"/>
      <c r="D2602" s="110"/>
      <c r="K2602" s="7"/>
    </row>
    <row r="2603" spans="1:11" ht="12.75">
      <c r="A2603" s="1"/>
      <c r="C2603" s="1"/>
      <c r="D2603" s="110"/>
      <c r="K2603" s="7"/>
    </row>
    <row r="2604" spans="1:11" ht="12.75">
      <c r="A2604" s="1"/>
      <c r="C2604" s="1"/>
      <c r="D2604" s="110"/>
      <c r="K2604" s="7"/>
    </row>
    <row r="2605" spans="1:11" ht="12.75">
      <c r="A2605" s="1"/>
      <c r="C2605" s="1"/>
      <c r="D2605" s="110"/>
      <c r="K2605" s="7"/>
    </row>
    <row r="2606" spans="1:11" ht="12.75">
      <c r="A2606" s="1"/>
      <c r="C2606" s="1"/>
      <c r="D2606" s="110"/>
      <c r="K2606" s="7"/>
    </row>
    <row r="2607" spans="1:11" ht="12.75">
      <c r="A2607" s="1"/>
      <c r="C2607" s="1"/>
      <c r="D2607" s="110"/>
      <c r="K2607" s="7"/>
    </row>
    <row r="2608" spans="1:11" ht="12.75">
      <c r="A2608" s="1"/>
      <c r="C2608" s="1"/>
      <c r="D2608" s="110"/>
      <c r="K2608" s="7"/>
    </row>
    <row r="2609" spans="1:11" ht="12.75">
      <c r="A2609" s="1"/>
      <c r="C2609" s="1"/>
      <c r="D2609" s="110"/>
      <c r="K2609" s="7"/>
    </row>
    <row r="2610" spans="1:11" ht="12.75">
      <c r="A2610" s="1"/>
      <c r="C2610" s="1"/>
      <c r="D2610" s="110"/>
      <c r="K2610" s="7"/>
    </row>
    <row r="2611" spans="1:11" ht="12.75">
      <c r="A2611" s="1"/>
      <c r="C2611" s="1"/>
      <c r="D2611" s="110"/>
      <c r="K2611" s="7"/>
    </row>
    <row r="2612" spans="1:11" ht="12.75">
      <c r="A2612" s="1"/>
      <c r="C2612" s="1"/>
      <c r="D2612" s="110"/>
      <c r="K2612" s="7"/>
    </row>
    <row r="2613" spans="1:11" ht="12.75">
      <c r="A2613" s="1"/>
      <c r="C2613" s="1"/>
      <c r="D2613" s="110"/>
      <c r="K2613" s="7"/>
    </row>
    <row r="2614" spans="1:11" ht="12.75">
      <c r="A2614" s="1"/>
      <c r="C2614" s="1"/>
      <c r="D2614" s="110"/>
      <c r="K2614" s="7"/>
    </row>
    <row r="2615" spans="1:11" ht="12.75">
      <c r="A2615" s="1"/>
      <c r="C2615" s="1"/>
      <c r="D2615" s="110"/>
      <c r="K2615" s="7"/>
    </row>
    <row r="2616" spans="1:11" ht="12.75">
      <c r="A2616" s="1"/>
      <c r="C2616" s="1"/>
      <c r="D2616" s="110"/>
      <c r="K2616" s="7"/>
    </row>
    <row r="2617" spans="1:11" ht="12.75">
      <c r="A2617" s="1"/>
      <c r="C2617" s="1"/>
      <c r="D2617" s="110"/>
      <c r="K2617" s="7"/>
    </row>
    <row r="2618" spans="1:11" ht="12.75">
      <c r="A2618" s="1"/>
      <c r="C2618" s="1"/>
      <c r="D2618" s="110"/>
      <c r="K2618" s="7"/>
    </row>
    <row r="2619" spans="1:11" ht="12.75">
      <c r="A2619" s="1"/>
      <c r="C2619" s="1"/>
      <c r="D2619" s="110"/>
      <c r="K2619" s="7"/>
    </row>
    <row r="2620" spans="1:11" ht="12.75">
      <c r="A2620" s="1"/>
      <c r="C2620" s="1"/>
      <c r="D2620" s="110"/>
      <c r="K2620" s="7"/>
    </row>
    <row r="2621" spans="1:11" ht="12.75">
      <c r="A2621" s="1"/>
      <c r="C2621" s="1"/>
      <c r="D2621" s="110"/>
      <c r="K2621" s="7"/>
    </row>
    <row r="2622" spans="1:11" ht="12.75">
      <c r="A2622" s="1"/>
      <c r="C2622" s="1"/>
      <c r="D2622" s="110"/>
      <c r="K2622" s="7"/>
    </row>
    <row r="2623" spans="1:11" ht="12.75">
      <c r="A2623" s="1"/>
      <c r="C2623" s="1"/>
      <c r="D2623" s="110"/>
      <c r="K2623" s="7"/>
    </row>
    <row r="2624" spans="1:11" ht="12.75">
      <c r="A2624" s="1"/>
      <c r="C2624" s="1"/>
      <c r="D2624" s="110"/>
      <c r="K2624" s="7"/>
    </row>
    <row r="2625" spans="1:11" ht="12.75">
      <c r="A2625" s="1"/>
      <c r="C2625" s="1"/>
      <c r="D2625" s="110"/>
      <c r="K2625" s="7"/>
    </row>
    <row r="2626" spans="1:11" ht="12.75">
      <c r="A2626" s="1"/>
      <c r="C2626" s="1"/>
      <c r="D2626" s="110"/>
      <c r="K2626" s="7"/>
    </row>
    <row r="2627" spans="1:11" ht="12.75">
      <c r="A2627" s="1"/>
      <c r="C2627" s="1"/>
      <c r="D2627" s="110"/>
      <c r="K2627" s="7"/>
    </row>
    <row r="2628" spans="1:11" ht="12.75">
      <c r="A2628" s="1"/>
      <c r="C2628" s="1"/>
      <c r="D2628" s="110"/>
      <c r="K2628" s="7"/>
    </row>
    <row r="2629" spans="1:11" ht="12.75">
      <c r="A2629" s="1"/>
      <c r="C2629" s="1"/>
      <c r="D2629" s="110"/>
      <c r="K2629" s="7"/>
    </row>
    <row r="2630" spans="1:11" ht="12.75">
      <c r="A2630" s="1"/>
      <c r="C2630" s="1"/>
      <c r="D2630" s="110"/>
      <c r="K2630" s="7"/>
    </row>
    <row r="2631" spans="1:11" ht="12.75">
      <c r="A2631" s="1"/>
      <c r="C2631" s="1"/>
      <c r="D2631" s="110"/>
      <c r="K2631" s="7"/>
    </row>
    <row r="2632" spans="1:11" ht="12.75">
      <c r="A2632" s="1"/>
      <c r="C2632" s="1"/>
      <c r="D2632" s="110"/>
      <c r="K2632" s="7"/>
    </row>
    <row r="2633" spans="1:11" ht="12.75">
      <c r="A2633" s="1"/>
      <c r="C2633" s="1"/>
      <c r="D2633" s="110"/>
      <c r="K2633" s="7"/>
    </row>
    <row r="2634" spans="1:11" ht="12.75">
      <c r="A2634" s="1"/>
      <c r="C2634" s="1"/>
      <c r="D2634" s="110"/>
      <c r="K2634" s="7"/>
    </row>
    <row r="2635" spans="1:11" ht="12.75">
      <c r="A2635" s="1"/>
      <c r="C2635" s="1"/>
      <c r="D2635" s="110"/>
      <c r="K2635" s="7"/>
    </row>
    <row r="2636" spans="1:11" ht="12.75">
      <c r="A2636" s="1"/>
      <c r="C2636" s="1"/>
      <c r="D2636" s="110"/>
      <c r="K2636" s="7"/>
    </row>
    <row r="2637" spans="1:11" ht="12.75">
      <c r="A2637" s="1"/>
      <c r="C2637" s="1"/>
      <c r="D2637" s="110"/>
      <c r="K2637" s="7"/>
    </row>
    <row r="2638" spans="1:11" ht="12.75">
      <c r="A2638" s="1"/>
      <c r="C2638" s="1"/>
      <c r="D2638" s="110"/>
      <c r="K2638" s="7"/>
    </row>
    <row r="2639" spans="1:11" ht="12.75">
      <c r="A2639" s="1"/>
      <c r="C2639" s="1"/>
      <c r="D2639" s="110"/>
      <c r="K2639" s="7"/>
    </row>
    <row r="2640" spans="1:11" ht="12.75">
      <c r="A2640" s="1"/>
      <c r="C2640" s="1"/>
      <c r="D2640" s="110"/>
      <c r="K2640" s="7"/>
    </row>
    <row r="2641" spans="1:11" ht="12.75">
      <c r="A2641" s="1"/>
      <c r="C2641" s="1"/>
      <c r="D2641" s="110"/>
      <c r="K2641" s="7"/>
    </row>
    <row r="2642" spans="1:11" ht="12.75">
      <c r="A2642" s="1"/>
      <c r="C2642" s="1"/>
      <c r="D2642" s="110"/>
      <c r="K2642" s="7"/>
    </row>
    <row r="2643" spans="1:11" ht="12.75">
      <c r="A2643" s="1"/>
      <c r="C2643" s="1"/>
      <c r="D2643" s="110"/>
      <c r="K2643" s="7"/>
    </row>
    <row r="2644" spans="1:11" ht="12.75">
      <c r="A2644" s="1"/>
      <c r="C2644" s="1"/>
      <c r="D2644" s="110"/>
      <c r="K2644" s="7"/>
    </row>
    <row r="2645" spans="1:11" ht="12.75">
      <c r="A2645" s="1"/>
      <c r="C2645" s="1"/>
      <c r="D2645" s="110"/>
      <c r="K2645" s="7"/>
    </row>
    <row r="2646" spans="1:11" ht="12.75">
      <c r="A2646" s="1"/>
      <c r="C2646" s="1"/>
      <c r="D2646" s="110"/>
      <c r="K2646" s="7"/>
    </row>
    <row r="2647" spans="1:11" ht="12.75">
      <c r="A2647" s="1"/>
      <c r="C2647" s="1"/>
      <c r="D2647" s="110"/>
      <c r="K2647" s="7"/>
    </row>
    <row r="2648" spans="1:11" ht="12.75">
      <c r="A2648" s="1"/>
      <c r="C2648" s="1"/>
      <c r="D2648" s="110"/>
      <c r="K2648" s="7"/>
    </row>
    <row r="2649" spans="1:11" ht="12.75">
      <c r="A2649" s="1"/>
      <c r="C2649" s="1"/>
      <c r="D2649" s="110"/>
      <c r="K2649" s="7"/>
    </row>
    <row r="2650" spans="1:11" ht="12.75">
      <c r="A2650" s="1"/>
      <c r="C2650" s="1"/>
      <c r="D2650" s="110"/>
      <c r="K2650" s="7"/>
    </row>
    <row r="2651" spans="1:11" ht="12.75">
      <c r="A2651" s="1"/>
      <c r="C2651" s="1"/>
      <c r="D2651" s="110"/>
      <c r="K2651" s="7"/>
    </row>
    <row r="2652" spans="1:11" ht="12.75">
      <c r="A2652" s="1"/>
      <c r="C2652" s="1"/>
      <c r="D2652" s="110"/>
      <c r="K2652" s="7"/>
    </row>
    <row r="2653" spans="1:11" ht="12.75">
      <c r="A2653" s="1"/>
      <c r="C2653" s="1"/>
      <c r="D2653" s="110"/>
      <c r="K2653" s="7"/>
    </row>
    <row r="2654" spans="1:11" ht="12.75">
      <c r="A2654" s="1"/>
      <c r="C2654" s="1"/>
      <c r="D2654" s="110"/>
      <c r="K2654" s="7"/>
    </row>
    <row r="2655" spans="1:11" ht="12.75">
      <c r="A2655" s="1"/>
      <c r="C2655" s="1"/>
      <c r="D2655" s="110"/>
      <c r="K2655" s="7"/>
    </row>
    <row r="2656" spans="1:11" ht="12.75">
      <c r="A2656" s="1"/>
      <c r="C2656" s="1"/>
      <c r="D2656" s="110"/>
      <c r="K2656" s="7"/>
    </row>
    <row r="2657" spans="1:11" ht="12.75">
      <c r="A2657" s="1"/>
      <c r="C2657" s="1"/>
      <c r="D2657" s="110"/>
      <c r="K2657" s="7"/>
    </row>
    <row r="2658" spans="1:11" ht="12.75">
      <c r="A2658" s="1"/>
      <c r="C2658" s="1"/>
      <c r="D2658" s="110"/>
      <c r="K2658" s="7"/>
    </row>
    <row r="2659" spans="1:11" ht="12.75">
      <c r="A2659" s="1"/>
      <c r="C2659" s="1"/>
      <c r="D2659" s="110"/>
      <c r="K2659" s="7"/>
    </row>
    <row r="2660" spans="1:11" ht="12.75">
      <c r="A2660" s="1"/>
      <c r="C2660" s="1"/>
      <c r="D2660" s="110"/>
      <c r="K2660" s="7"/>
    </row>
    <row r="2661" spans="1:11" ht="12.75">
      <c r="A2661" s="1"/>
      <c r="C2661" s="1"/>
      <c r="D2661" s="110"/>
      <c r="K2661" s="7"/>
    </row>
    <row r="2662" spans="1:11" ht="12.75">
      <c r="A2662" s="1"/>
      <c r="C2662" s="1"/>
      <c r="D2662" s="110"/>
      <c r="K2662" s="7"/>
    </row>
    <row r="2663" spans="1:11" ht="12.75">
      <c r="A2663" s="1"/>
      <c r="C2663" s="1"/>
      <c r="D2663" s="110"/>
      <c r="K2663" s="7"/>
    </row>
    <row r="2664" spans="1:11" ht="12.75">
      <c r="A2664" s="1"/>
      <c r="C2664" s="1"/>
      <c r="D2664" s="110"/>
      <c r="K2664" s="7"/>
    </row>
    <row r="2665" spans="1:11" ht="12.75">
      <c r="A2665" s="1"/>
      <c r="C2665" s="1"/>
      <c r="D2665" s="110"/>
      <c r="K2665" s="7"/>
    </row>
    <row r="2666" spans="1:11" ht="12.75">
      <c r="A2666" s="1"/>
      <c r="C2666" s="1"/>
      <c r="D2666" s="110"/>
      <c r="K2666" s="7"/>
    </row>
    <row r="2667" spans="1:11" ht="12.75">
      <c r="A2667" s="1"/>
      <c r="C2667" s="1"/>
      <c r="D2667" s="110"/>
      <c r="K2667" s="7"/>
    </row>
    <row r="2668" spans="1:11" ht="12.75">
      <c r="A2668" s="1"/>
      <c r="C2668" s="1"/>
      <c r="D2668" s="110"/>
      <c r="K2668" s="7"/>
    </row>
    <row r="2669" spans="1:11" ht="12.75">
      <c r="A2669" s="1"/>
      <c r="C2669" s="1"/>
      <c r="D2669" s="110"/>
      <c r="K2669" s="7"/>
    </row>
    <row r="2670" spans="1:11" ht="12.75">
      <c r="A2670" s="1"/>
      <c r="C2670" s="1"/>
      <c r="D2670" s="110"/>
      <c r="K2670" s="7"/>
    </row>
    <row r="65518" ht="12.75">
      <c r="AU65518" s="257">
        <f>SUM(AU5:AU65517)</f>
        <v>4654692.000000002</v>
      </c>
    </row>
  </sheetData>
  <sheetProtection/>
  <mergeCells count="1">
    <mergeCell ref="BG2:BH2"/>
  </mergeCells>
  <printOptions/>
  <pageMargins left="0.52" right="0" top="0.6299212598425197" bottom="0.4330708661417323" header="0.4330708661417323" footer="0.2362204724409449"/>
  <pageSetup fitToHeight="2" horizontalDpi="600" verticalDpi="600" orientation="landscape" paperSize="9" scale="70" r:id="rId3"/>
  <headerFooter alignWithMargins="0">
    <oddHeader>&amp;L&amp;"Arial,Tučné"&amp;12Úprava ukazatelů příspěvkových organizací školství zřízených krajem pro rok 2011 - zasedání Zastupitelstva KHK dne 1.12.2011&amp;Rtab. č. 7.a</oddHeader>
    <oddFooter>&amp;R&amp;P/&amp;N</oddFooter>
  </headerFooter>
  <rowBreaks count="1" manualBreakCount="1">
    <brk id="121" max="255" man="1"/>
  </rowBreaks>
  <colBreaks count="4" manualBreakCount="4">
    <brk id="15" max="65535" man="1"/>
    <brk id="46" max="65535" man="1"/>
    <brk id="64" max="65535" man="1"/>
    <brk id="7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1" sqref="O31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6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93" t="s">
        <v>125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312" t="s">
        <v>226</v>
      </c>
    </row>
    <row r="2" spans="1:15" ht="12.75">
      <c r="A2" s="295" t="s">
        <v>227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6" t="s">
        <v>116</v>
      </c>
    </row>
    <row r="3" spans="1:15" ht="12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15.75" thickBot="1">
      <c r="A4" s="297" t="s">
        <v>126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7" t="s">
        <v>127</v>
      </c>
      <c r="M4" s="294"/>
      <c r="N4" s="294"/>
      <c r="O4" s="294"/>
    </row>
    <row r="5" spans="1:15" ht="51">
      <c r="A5" s="341"/>
      <c r="B5" s="342"/>
      <c r="C5" s="329" t="s">
        <v>199</v>
      </c>
      <c r="D5" s="330" t="s">
        <v>143</v>
      </c>
      <c r="E5" s="330" t="s">
        <v>198</v>
      </c>
      <c r="F5" s="331" t="s">
        <v>150</v>
      </c>
      <c r="G5" s="330" t="s">
        <v>128</v>
      </c>
      <c r="H5" s="330" t="s">
        <v>159</v>
      </c>
      <c r="I5" s="330" t="s">
        <v>160</v>
      </c>
      <c r="J5" s="332" t="s">
        <v>144</v>
      </c>
      <c r="K5" s="299"/>
      <c r="L5" s="329" t="s">
        <v>135</v>
      </c>
      <c r="M5" s="330" t="s">
        <v>136</v>
      </c>
      <c r="N5" s="330" t="s">
        <v>201</v>
      </c>
      <c r="O5" s="332" t="s">
        <v>137</v>
      </c>
    </row>
    <row r="6" spans="1:15" ht="12.75">
      <c r="A6" s="339" t="s">
        <v>129</v>
      </c>
      <c r="B6" s="489" t="s">
        <v>186</v>
      </c>
      <c r="C6" s="333">
        <f>'tab 7 a'!AD101</f>
        <v>1569.5</v>
      </c>
      <c r="D6" s="300">
        <f>-C6-G6+L6</f>
        <v>-1269.5</v>
      </c>
      <c r="E6" s="300"/>
      <c r="F6" s="298"/>
      <c r="G6" s="298"/>
      <c r="H6" s="298"/>
      <c r="I6" s="298"/>
      <c r="J6" s="334"/>
      <c r="K6" s="294"/>
      <c r="L6" s="339">
        <f>'tab 7 a'!AQ101</f>
        <v>300</v>
      </c>
      <c r="M6" s="298"/>
      <c r="N6" s="298"/>
      <c r="O6" s="334"/>
    </row>
    <row r="7" spans="1:15" ht="12.75">
      <c r="A7" s="344" t="s">
        <v>130</v>
      </c>
      <c r="B7" s="343" t="s">
        <v>197</v>
      </c>
      <c r="C7" s="625"/>
      <c r="D7" s="302">
        <v>-244</v>
      </c>
      <c r="E7" s="302">
        <v>244</v>
      </c>
      <c r="F7" s="300"/>
      <c r="G7" s="300"/>
      <c r="H7" s="300"/>
      <c r="I7" s="300"/>
      <c r="J7" s="335"/>
      <c r="K7" s="301"/>
      <c r="L7" s="333"/>
      <c r="M7" s="624"/>
      <c r="N7" s="300"/>
      <c r="O7" s="334"/>
    </row>
    <row r="8" spans="1:15" ht="12.75">
      <c r="A8" s="345" t="s">
        <v>200</v>
      </c>
      <c r="B8" s="343" t="s">
        <v>217</v>
      </c>
      <c r="C8" s="559">
        <f>'tab 7 a'!AH101+'tab 7 a'!AI101</f>
        <v>763.5999999999999</v>
      </c>
      <c r="D8" s="302"/>
      <c r="E8" s="302"/>
      <c r="F8" s="300"/>
      <c r="G8" s="300"/>
      <c r="H8" s="300"/>
      <c r="I8" s="300"/>
      <c r="J8" s="335"/>
      <c r="K8" s="301"/>
      <c r="L8" s="333">
        <f>'tab 7 a'!AP101</f>
        <v>763.6</v>
      </c>
      <c r="M8" s="300"/>
      <c r="N8" s="300"/>
      <c r="O8" s="334"/>
    </row>
    <row r="9" spans="1:15" ht="12.75">
      <c r="A9" s="345" t="s">
        <v>221</v>
      </c>
      <c r="B9" s="343" t="s">
        <v>220</v>
      </c>
      <c r="C9">
        <v>0</v>
      </c>
      <c r="D9" s="302">
        <v>0</v>
      </c>
      <c r="E9" s="302"/>
      <c r="F9" s="300"/>
      <c r="G9" s="300"/>
      <c r="H9" s="300"/>
      <c r="I9" s="300"/>
      <c r="J9" s="335"/>
      <c r="K9" s="301"/>
      <c r="L9" s="562"/>
      <c r="M9" s="300"/>
      <c r="N9" s="300"/>
      <c r="O9" s="334"/>
    </row>
    <row r="10" spans="1:15" ht="12.75">
      <c r="A10" s="345" t="s">
        <v>219</v>
      </c>
      <c r="B10" s="343" t="s">
        <v>218</v>
      </c>
      <c r="C10" s="333"/>
      <c r="D10" s="302"/>
      <c r="E10" s="302"/>
      <c r="F10" s="302"/>
      <c r="G10" s="302"/>
      <c r="H10" s="302"/>
      <c r="I10" s="302"/>
      <c r="J10" s="560">
        <v>268</v>
      </c>
      <c r="K10" s="561"/>
      <c r="L10" s="562"/>
      <c r="M10" s="302"/>
      <c r="N10" s="302"/>
      <c r="O10" s="335">
        <v>268</v>
      </c>
    </row>
    <row r="11" spans="1:15" ht="13.5" thickBot="1">
      <c r="A11" s="346"/>
      <c r="B11" s="347" t="s">
        <v>131</v>
      </c>
      <c r="C11" s="336">
        <f aca="true" t="shared" si="0" ref="C11:J11">SUM(C6:C10)</f>
        <v>2333.1</v>
      </c>
      <c r="D11" s="337">
        <f t="shared" si="0"/>
        <v>-1513.5</v>
      </c>
      <c r="E11" s="337">
        <f t="shared" si="0"/>
        <v>244</v>
      </c>
      <c r="F11" s="337">
        <f t="shared" si="0"/>
        <v>0</v>
      </c>
      <c r="G11" s="337">
        <f t="shared" si="0"/>
        <v>0</v>
      </c>
      <c r="H11" s="337">
        <f t="shared" si="0"/>
        <v>0</v>
      </c>
      <c r="I11" s="337">
        <f t="shared" si="0"/>
        <v>0</v>
      </c>
      <c r="J11" s="338">
        <f t="shared" si="0"/>
        <v>268</v>
      </c>
      <c r="K11" s="294"/>
      <c r="L11" s="336">
        <f>SUM(L6:L10)</f>
        <v>1063.6</v>
      </c>
      <c r="M11" s="340">
        <f>SUM(M6:M10)</f>
        <v>0</v>
      </c>
      <c r="N11" s="337">
        <f>SUM(N6:N10)</f>
        <v>0</v>
      </c>
      <c r="O11" s="338">
        <f>SUM(O6:O10)</f>
        <v>268</v>
      </c>
    </row>
    <row r="12" spans="1:15" ht="12.75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</row>
    <row r="13" spans="1:15" ht="12.75">
      <c r="A13" s="294"/>
      <c r="B13" s="303" t="s">
        <v>132</v>
      </c>
      <c r="C13" s="294"/>
      <c r="D13" s="294"/>
      <c r="E13" s="294"/>
      <c r="F13" s="303"/>
      <c r="G13" s="304" t="s">
        <v>133</v>
      </c>
      <c r="H13" s="304"/>
      <c r="I13" s="306">
        <f>SUM(C11:J11)</f>
        <v>1331.6</v>
      </c>
      <c r="J13" s="305" t="s">
        <v>134</v>
      </c>
      <c r="K13" s="294"/>
      <c r="L13" s="294"/>
      <c r="M13" s="304" t="s">
        <v>148</v>
      </c>
      <c r="N13" s="306">
        <f>SUM(L11:O11)</f>
        <v>1331.6</v>
      </c>
      <c r="O13" s="305" t="s">
        <v>134</v>
      </c>
    </row>
    <row r="14" spans="4:10" ht="12.75">
      <c r="D14" s="294"/>
      <c r="E14" s="294"/>
      <c r="F14" s="303"/>
      <c r="G14" s="304"/>
      <c r="I14" s="11"/>
      <c r="J14" s="305"/>
    </row>
    <row r="15" spans="9:10" ht="12.75">
      <c r="I15" s="328"/>
      <c r="J15" s="305"/>
    </row>
    <row r="17" ht="12.75">
      <c r="B17" s="135" t="s">
        <v>151</v>
      </c>
    </row>
    <row r="18" spans="2:5" ht="12.75">
      <c r="B18" t="s">
        <v>152</v>
      </c>
      <c r="D18" s="11">
        <f>C11</f>
        <v>2333.1</v>
      </c>
      <c r="E18" s="326" t="s">
        <v>134</v>
      </c>
    </row>
    <row r="19" spans="2:5" ht="12.75">
      <c r="B19" t="s">
        <v>153</v>
      </c>
      <c r="D19" s="11">
        <f>G11</f>
        <v>0</v>
      </c>
      <c r="E19" s="326" t="s">
        <v>134</v>
      </c>
    </row>
    <row r="20" spans="2:5" ht="12.75">
      <c r="B20" t="s">
        <v>155</v>
      </c>
      <c r="D20" s="11">
        <f>F11</f>
        <v>0</v>
      </c>
      <c r="E20" s="326" t="s">
        <v>134</v>
      </c>
    </row>
    <row r="21" spans="2:5" ht="12.75">
      <c r="B21" t="s">
        <v>154</v>
      </c>
      <c r="D21" s="11">
        <f>D11</f>
        <v>-1513.5</v>
      </c>
      <c r="E21" s="326" t="s">
        <v>134</v>
      </c>
    </row>
    <row r="22" spans="2:5" ht="12.75">
      <c r="B22" t="s">
        <v>203</v>
      </c>
      <c r="D22" s="11">
        <f>E11</f>
        <v>244</v>
      </c>
      <c r="E22" s="326" t="s">
        <v>134</v>
      </c>
    </row>
    <row r="23" spans="2:5" ht="12.75">
      <c r="B23" t="s">
        <v>170</v>
      </c>
      <c r="D23" s="11">
        <f>I11</f>
        <v>0</v>
      </c>
      <c r="E23" s="326" t="s">
        <v>134</v>
      </c>
    </row>
    <row r="24" ht="3.75" customHeight="1">
      <c r="E24" s="326"/>
    </row>
    <row r="25" spans="2:5" ht="12.75">
      <c r="B25" t="s">
        <v>157</v>
      </c>
      <c r="D25" s="11">
        <f>L11</f>
        <v>1063.6</v>
      </c>
      <c r="E25" s="326" t="s">
        <v>134</v>
      </c>
    </row>
    <row r="26" spans="2:5" ht="12.75">
      <c r="B26" s="327" t="s">
        <v>156</v>
      </c>
      <c r="D26">
        <f>M11</f>
        <v>0</v>
      </c>
      <c r="E26" s="326" t="s">
        <v>134</v>
      </c>
    </row>
    <row r="27" spans="2:5" ht="12.75">
      <c r="B27" s="327" t="s">
        <v>202</v>
      </c>
      <c r="D27" s="11">
        <f>N11</f>
        <v>0</v>
      </c>
      <c r="E27" s="326" t="s">
        <v>134</v>
      </c>
    </row>
    <row r="28" spans="2:5" ht="12.75">
      <c r="B28" s="327" t="s">
        <v>158</v>
      </c>
      <c r="D28" s="11">
        <f>O11</f>
        <v>268</v>
      </c>
      <c r="E28" s="326" t="s">
        <v>134</v>
      </c>
    </row>
    <row r="29" ht="12.75">
      <c r="F29" s="326"/>
    </row>
    <row r="30" spans="2:6" ht="12.75">
      <c r="B30" s="135"/>
      <c r="D30" s="11"/>
      <c r="E30" s="11"/>
      <c r="F30" s="326"/>
    </row>
    <row r="31" ht="12.75">
      <c r="B31" s="64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4.8515625" style="87" customWidth="1"/>
    <col min="2" max="2" width="28.140625" style="87" customWidth="1"/>
    <col min="3" max="11" width="8.7109375" style="87" customWidth="1"/>
    <col min="12" max="16384" width="9.140625" style="87" customWidth="1"/>
  </cols>
  <sheetData>
    <row r="1" spans="1:13" ht="12.7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ht="12.75">
      <c r="A2" s="191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2"/>
    </row>
    <row r="3" spans="1:13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5">
      <c r="A4" s="193"/>
      <c r="B4" s="190"/>
      <c r="C4" s="190"/>
      <c r="D4" s="190"/>
      <c r="E4" s="190"/>
      <c r="F4" s="190"/>
      <c r="G4" s="190"/>
      <c r="H4" s="190"/>
      <c r="I4" s="190"/>
      <c r="J4" s="193"/>
      <c r="K4" s="190"/>
      <c r="L4" s="190"/>
      <c r="M4" s="190"/>
    </row>
    <row r="5" spans="1:13" ht="12.75">
      <c r="A5" s="190"/>
      <c r="B5" s="194"/>
      <c r="C5" s="195"/>
      <c r="D5" s="195"/>
      <c r="E5" s="195"/>
      <c r="F5" s="195"/>
      <c r="G5" s="195"/>
      <c r="H5" s="195"/>
      <c r="I5" s="196"/>
      <c r="J5" s="195"/>
      <c r="K5" s="195"/>
      <c r="L5" s="195"/>
      <c r="M5" s="195"/>
    </row>
    <row r="6" spans="1:13" ht="12.75">
      <c r="A6" s="190"/>
      <c r="B6" s="197"/>
      <c r="C6" s="198"/>
      <c r="D6" s="198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2.75">
      <c r="A7" s="191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0"/>
    </row>
    <row r="8" spans="1:13" ht="12.75">
      <c r="A8" s="191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0"/>
    </row>
    <row r="9" spans="1:13" ht="12.75">
      <c r="A9" s="190"/>
      <c r="B9" s="197"/>
      <c r="C9" s="199"/>
      <c r="D9" s="198"/>
      <c r="E9" s="198"/>
      <c r="F9" s="198"/>
      <c r="G9" s="198"/>
      <c r="H9" s="198"/>
      <c r="I9" s="198"/>
      <c r="J9" s="198"/>
      <c r="K9" s="198"/>
      <c r="L9" s="198"/>
      <c r="M9" s="190"/>
    </row>
    <row r="10" spans="1:13" ht="12.75">
      <c r="A10" s="191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0"/>
    </row>
    <row r="11" spans="1:13" ht="12.75">
      <c r="A11" s="191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0"/>
    </row>
    <row r="12" spans="1:13" ht="12.75">
      <c r="A12" s="190"/>
      <c r="B12" s="197"/>
      <c r="C12" s="198"/>
      <c r="D12" s="198"/>
      <c r="E12" s="190"/>
      <c r="F12" s="198"/>
      <c r="G12" s="190"/>
      <c r="H12" s="190"/>
      <c r="I12" s="190"/>
      <c r="J12" s="198"/>
      <c r="K12" s="190"/>
      <c r="L12" s="198"/>
      <c r="M12" s="190"/>
    </row>
    <row r="13" spans="1:13" ht="12.7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 ht="12.75">
      <c r="A14" s="190"/>
      <c r="B14" s="123"/>
      <c r="C14" s="190"/>
      <c r="D14" s="190"/>
      <c r="E14" s="123"/>
      <c r="F14" s="124"/>
      <c r="G14" s="189"/>
      <c r="H14" s="197"/>
      <c r="I14" s="190"/>
      <c r="J14" s="190"/>
      <c r="K14" s="124"/>
      <c r="L14" s="189"/>
      <c r="M14" s="197"/>
    </row>
    <row r="15" spans="6:8" ht="12.75">
      <c r="F15" s="124"/>
      <c r="G15" s="9"/>
      <c r="H15" s="197"/>
    </row>
    <row r="16" spans="6:8" ht="12.75">
      <c r="F16" s="136"/>
      <c r="G16" s="200"/>
      <c r="H16" s="1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2011-11-11T05:57:52Z</cp:lastPrinted>
  <dcterms:created xsi:type="dcterms:W3CDTF">1997-01-24T11:07:25Z</dcterms:created>
  <dcterms:modified xsi:type="dcterms:W3CDTF">2011-11-11T06:22:56Z</dcterms:modified>
  <cp:category/>
  <cp:version/>
  <cp:contentType/>
  <cp:contentStatus/>
</cp:coreProperties>
</file>