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95" windowWidth="15480" windowHeight="11640" activeTab="0"/>
  </bookViews>
  <sheets>
    <sheet name="2 změna  R 16.6.2011" sheetId="1" r:id="rId1"/>
    <sheet name="List1" sheetId="2" r:id="rId2"/>
  </sheets>
  <definedNames>
    <definedName name="_xlnm.Print_Area" localSheetId="0">'2 změna  R 16.6.2011'!$A$1:$AE$162</definedName>
  </definedNames>
  <calcPr calcMode="manual" fullCalcOnLoad="1"/>
</workbook>
</file>

<file path=xl/sharedStrings.xml><?xml version="1.0" encoding="utf-8"?>
<sst xmlns="http://schemas.openxmlformats.org/spreadsheetml/2006/main" count="267" uniqueCount="190">
  <si>
    <t>Limit celkem od poč. roku:</t>
  </si>
  <si>
    <t xml:space="preserve">zůstatek k rozdělení </t>
  </si>
  <si>
    <t>Odvětví: školství   (kap. 14)</t>
  </si>
  <si>
    <t>Limit: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</si>
  <si>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</si>
  <si>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schváleno</t>
  </si>
  <si>
    <t>celkem zůstatek k rozdělení</t>
  </si>
  <si>
    <t>v tis. na 1 deset. místo</t>
  </si>
  <si>
    <t>Číslo
org.</t>
  </si>
  <si>
    <t>§</t>
  </si>
  <si>
    <t>Položka</t>
  </si>
  <si>
    <t>Číslo
akce</t>
  </si>
  <si>
    <t>Organizace
Název akce</t>
  </si>
  <si>
    <r>
      <t xml:space="preserve">Upravený
rozpočet
</t>
    </r>
    <r>
      <rPr>
        <sz val="10"/>
        <rFont val="Arial"/>
        <family val="2"/>
      </rPr>
      <t>v tis. Kč</t>
    </r>
  </si>
  <si>
    <t>pozemky</t>
  </si>
  <si>
    <t>celkem inv. transfery PO</t>
  </si>
  <si>
    <t>SM/08/309</t>
  </si>
  <si>
    <t>Vyšší odborná škola zdravotnická a Střední zdravotnická škola, Trutnov, Procházkova 303</t>
  </si>
  <si>
    <t>Rozděleno celkem</t>
  </si>
  <si>
    <t>Rozděleno:</t>
  </si>
  <si>
    <t>Rekapitulace:</t>
  </si>
  <si>
    <t>PS</t>
  </si>
  <si>
    <t>Úprava</t>
  </si>
  <si>
    <t>UR</t>
  </si>
  <si>
    <t xml:space="preserve">položka </t>
  </si>
  <si>
    <t>kapitálové výdaje  - pořízení dlouhodobého hmotného majetku (budovy,haly a stavby)</t>
  </si>
  <si>
    <t>položka</t>
  </si>
  <si>
    <t>kapitálové výdaje - investiční transfery PO</t>
  </si>
  <si>
    <t>rezervy kapitálových výdajů</t>
  </si>
  <si>
    <t>celkem</t>
  </si>
  <si>
    <t>I. uvolnění v rámci rozpočtu</t>
  </si>
  <si>
    <t>neinvestiční příspěvky PO</t>
  </si>
  <si>
    <t xml:space="preserve">celkem neinvestiční příspěvky PO </t>
  </si>
  <si>
    <t>I. navýšení</t>
  </si>
  <si>
    <t>Základní škola logopedická a Mateřská škola logopedická, Choustníkovo Hradiště 161</t>
  </si>
  <si>
    <t>Přístavba a stavební úpravy</t>
  </si>
  <si>
    <t>SM/08/376</t>
  </si>
  <si>
    <t>SM/09/303</t>
  </si>
  <si>
    <t>Střední škola služeb, obchodu a gastronomie, Hradec Králové, Velká 3</t>
  </si>
  <si>
    <t>Rekonstrukce objektu V Lipkách</t>
  </si>
  <si>
    <t>SM/09/316</t>
  </si>
  <si>
    <t>Sanace vlhkého zdiva</t>
  </si>
  <si>
    <t>SM/09/322</t>
  </si>
  <si>
    <t>Střední škola zahradnická, Kopidlno, nám. Hilmarovo 1</t>
  </si>
  <si>
    <t>Rekonstrukce Domova mládeže - Fibichova</t>
  </si>
  <si>
    <t>Zdroj krytí</t>
  </si>
  <si>
    <t>Gymnázium a Střední odborná škola pedagogická, Nová Paka, Kumburská 740</t>
  </si>
  <si>
    <t>SM/10/302</t>
  </si>
  <si>
    <t>rezerva</t>
  </si>
  <si>
    <t>Oprava opěrné zdi</t>
  </si>
  <si>
    <t>Renovace podlahy v tělocvičně</t>
  </si>
  <si>
    <t>Instalace vzduchotechniky do tělocvičny</t>
  </si>
  <si>
    <t>Gymnázium, Broumov, Hradební 218</t>
  </si>
  <si>
    <t>Obchodní akademie, Náchod, Denisovo nábřeží 673</t>
  </si>
  <si>
    <t>Reko rozvodů vody a kanalizace</t>
  </si>
  <si>
    <t>Výměna oken na domově mládeže - III. část</t>
  </si>
  <si>
    <t>Střední průmyslová škola kamenická a sochařská, Hořice, Husova 675</t>
  </si>
  <si>
    <t>Změna topného média</t>
  </si>
  <si>
    <t>Plynofikace jednotlivých objektů vč. kotelen - III. část</t>
  </si>
  <si>
    <t>Střední odborná škola a Střední odborné učiliště, Hradec Králové, Hradební 1029</t>
  </si>
  <si>
    <t>Výměna střešní krytiny (nad jídelnou)</t>
  </si>
  <si>
    <t>Střední odborná škola a Střední odborné učiliště, Trutnov, Volanovská 243</t>
  </si>
  <si>
    <t>Reko objektu Pražská - světla, el. rozvody</t>
  </si>
  <si>
    <t>Dětský domov a školní jídelna, Vrchlabí, Žižkova 497</t>
  </si>
  <si>
    <t>Střední odborná škola veterinární, Hradec Králové - Kukleny, Pražská 68</t>
  </si>
  <si>
    <t>SM/10/317</t>
  </si>
  <si>
    <t>Rekonstrukce střech a stavební úpravy</t>
  </si>
  <si>
    <t>Střední škola propagační tvorby a polygrafie, Velké Poříčí, Náchodská 285</t>
  </si>
  <si>
    <t>SM/09/318</t>
  </si>
  <si>
    <t>Napojení na veřejnou kanalizaci</t>
  </si>
  <si>
    <t>Základní škola speciální, Jaroměř, Palackého 142</t>
  </si>
  <si>
    <t>SM/10/328</t>
  </si>
  <si>
    <t>Rekonstrukce topení a stavební úpravy</t>
  </si>
  <si>
    <t>Vyšší odborná škola, Střední odborná škola a Střední odborné učiliště, Kostelec n. Orlicí, Komenského 873</t>
  </si>
  <si>
    <t>SM/10/311</t>
  </si>
  <si>
    <t>Reko trafostanice</t>
  </si>
  <si>
    <t>Střední škola a Základní škola, Nové Město nad Metují, Husovo nám. 1218</t>
  </si>
  <si>
    <t>SM/11/308</t>
  </si>
  <si>
    <t>SM/11/309</t>
  </si>
  <si>
    <t>SM/11/301</t>
  </si>
  <si>
    <t>SM/11/307</t>
  </si>
  <si>
    <t>SM/11/303</t>
  </si>
  <si>
    <t>SM/11/310</t>
  </si>
  <si>
    <t>SM/11/304</t>
  </si>
  <si>
    <t>SM/11/306</t>
  </si>
  <si>
    <t>SM/11/305</t>
  </si>
  <si>
    <t>SM/11/302</t>
  </si>
  <si>
    <t>úvěr</t>
  </si>
  <si>
    <t>SM/10/333</t>
  </si>
  <si>
    <t>Oprava podlahy v tělocvičně - pracoviště Opočno</t>
  </si>
  <si>
    <t>I. navýšení - nečerpáno a nedočerpáno na  akce r. 2010-úvěr</t>
  </si>
  <si>
    <t>Střední odborná škola veřejnosprávní a sociální, Stěžery, Lipová 56</t>
  </si>
  <si>
    <t>SM/10/329</t>
  </si>
  <si>
    <t>Rekonstrukce elektroinstalace</t>
  </si>
  <si>
    <r>
      <t xml:space="preserve">Počáteční stav </t>
    </r>
    <r>
      <rPr>
        <sz val="9"/>
        <rFont val="Arial"/>
        <family val="2"/>
      </rPr>
      <t>/ze schváleného rozpočtu</t>
    </r>
    <r>
      <rPr>
        <sz val="9"/>
        <color indexed="8"/>
        <rFont val="Arial"/>
        <family val="2"/>
      </rPr>
      <t>/ ZK/17/1185/2010 z 2.12.2010</t>
    </r>
    <r>
      <rPr>
        <b/>
        <sz val="9"/>
        <rFont val="Arial"/>
        <family val="2"/>
      </rPr>
      <t xml:space="preserve">
</t>
    </r>
  </si>
  <si>
    <r>
      <t>Úprava +, -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realizace akce</t>
    </r>
    <r>
      <rPr>
        <sz val="10"/>
        <color indexed="8"/>
        <rFont val="Arial"/>
        <family val="2"/>
      </rPr>
      <t xml:space="preserve">  pro usnesení    </t>
    </r>
    <r>
      <rPr>
        <sz val="8"/>
        <color indexed="8"/>
        <rFont val="Arial"/>
        <family val="2"/>
      </rPr>
      <t xml:space="preserve">ZK/18/1309/2011 dne  27.1.2011 </t>
    </r>
    <r>
      <rPr>
        <sz val="10"/>
        <color indexed="8"/>
        <rFont val="Arial"/>
        <family val="2"/>
      </rPr>
      <t xml:space="preserve">  </t>
    </r>
  </si>
  <si>
    <r>
      <t>ZK/17/1185/2010</t>
    </r>
    <r>
      <rPr>
        <sz val="10"/>
        <rFont val="Arial"/>
        <family val="0"/>
      </rPr>
      <t xml:space="preserve"> z 2.12.2010</t>
    </r>
  </si>
  <si>
    <t>ZK/18/1309/2011 z 27.1.2011</t>
  </si>
  <si>
    <r>
      <t>Úprava +, -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 xml:space="preserve">
realizace akce</t>
    </r>
    <r>
      <rPr>
        <sz val="10"/>
        <color indexed="8"/>
        <rFont val="Arial"/>
        <family val="2"/>
      </rPr>
      <t xml:space="preserve">  pro usnesení        RK 2.3.2011        ZK   24.3.2011</t>
    </r>
  </si>
  <si>
    <t>II. navýšení</t>
  </si>
  <si>
    <t>II. uvolnění</t>
  </si>
  <si>
    <t>III. uvolnění</t>
  </si>
  <si>
    <t>III. navýšení</t>
  </si>
  <si>
    <t>Gymnázium, Trutnov, Jiráskovo nám. 325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</si>
  <si>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   RK 2.3.2011        ZK   24.3.2011</t>
    </r>
  </si>
  <si>
    <r>
      <t xml:space="preserve">nečerpané prostředky rozestavěných akcí r. 2010     -     II. uvolnění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</si>
  <si>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r>
      <t>III. uvolnění</t>
    </r>
    <r>
      <rPr>
        <b/>
        <sz val="10"/>
        <rFont val="Arial"/>
        <family val="2"/>
      </rPr>
      <t xml:space="preserve">                                     1. </t>
    </r>
    <r>
      <rPr>
        <b/>
        <i/>
        <sz val="10"/>
        <rFont val="Arial"/>
        <family val="2"/>
      </rPr>
      <t>změna rozpočtu KHK</t>
    </r>
  </si>
  <si>
    <t>SM/11/311</t>
  </si>
  <si>
    <t>1.815.750,84 Kč</t>
  </si>
  <si>
    <t xml:space="preserve">Rekonstrukce objektu V Lipkách  </t>
  </si>
  <si>
    <t>16.252.965,00 Kč</t>
  </si>
  <si>
    <t>4.593.192,72 Kč</t>
  </si>
  <si>
    <t xml:space="preserve">Rekonstrukce Domova mládeže - Fibichova  </t>
  </si>
  <si>
    <t>Výměna střešní krytiny (vč. stavebních oprav)</t>
  </si>
  <si>
    <r>
      <t xml:space="preserve">zapojení nedočerpaných prostředků - úvěr  z r. 2010       -    I. uvolnění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 xml:space="preserve">změna rozpočtu KHK         </t>
    </r>
    <r>
      <rPr>
        <b/>
        <i/>
        <sz val="10"/>
        <color indexed="10"/>
        <rFont val="Arial"/>
        <family val="2"/>
      </rPr>
      <t xml:space="preserve"> </t>
    </r>
  </si>
  <si>
    <t>Pedagogicko-psychologická poradna Královéhradeckého kraje, Hr. Králové, M. Horákové 504</t>
  </si>
  <si>
    <t>Oprava - balkon, střecha vč. zateplení (PPP Náchod)</t>
  </si>
  <si>
    <t xml:space="preserve">Stavební úpravy objektu </t>
  </si>
  <si>
    <t xml:space="preserve">II. navýšení -  HV za rok 2010, nečerpané prostředky </t>
  </si>
  <si>
    <t>III. navýšení  -  HV za rok 2010, vratka, nedočerpané prostředky</t>
  </si>
  <si>
    <t>Rekonstrukce kuchyně - pracoviště Opočno</t>
  </si>
  <si>
    <t>IV. navýšení - disponibilní  zdroje HV r. 2010</t>
  </si>
  <si>
    <t>IV. navýšení</t>
  </si>
  <si>
    <t>IV. uvolnění</t>
  </si>
  <si>
    <r>
      <t>IV. uvolnění</t>
    </r>
    <r>
      <rPr>
        <b/>
        <sz val="10"/>
        <rFont val="Arial"/>
        <family val="2"/>
      </rPr>
      <t xml:space="preserve">                            zapojení disponibilních zdrojů z HV r. 2010                                 1. </t>
    </r>
    <r>
      <rPr>
        <b/>
        <i/>
        <sz val="10"/>
        <rFont val="Arial"/>
        <family val="2"/>
      </rPr>
      <t>změna rozpočtu KHK</t>
    </r>
  </si>
  <si>
    <t>Gymnázium B. Němcové, Hradec Králové, Pospíšilova tř. 324</t>
  </si>
  <si>
    <t xml:space="preserve">Výměna střešní krytiny </t>
  </si>
  <si>
    <t>SM/10/327</t>
  </si>
  <si>
    <t>Dofinancování přístavby školy (COV ve stroj. a OZE)-vzduchotechnika</t>
  </si>
  <si>
    <t>Modernizace výtahů objektu A,B ul. Masaryka</t>
  </si>
  <si>
    <t>Stavební úpravy "Králíček" čp. 1035</t>
  </si>
  <si>
    <t>Výměna oken - I.etapa</t>
  </si>
  <si>
    <t>Střední průmyslová škoa elektrotechniky a IT, Dobruška, Čs. odboje 670</t>
  </si>
  <si>
    <t>Dětský domov, mateřská škola a školní jídelna, Broumov, třída Masarykova 246</t>
  </si>
  <si>
    <t>Domov mládeže, internát a školní jídelna, Hradec Králové, Vocelova 1469</t>
  </si>
  <si>
    <t>Výměna střešní krytiny na hlavní budově</t>
  </si>
  <si>
    <t>Reko školní kuchyně - PD, dofinancování</t>
  </si>
  <si>
    <t>SM/10/314</t>
  </si>
  <si>
    <t>Integrovaná střední škola, Nová Paka, Kumburská 846</t>
  </si>
  <si>
    <t>COV pro elektrotechnický a strojírenský průmysl</t>
  </si>
  <si>
    <t>celkem kapitálové výdaje - odvětví</t>
  </si>
  <si>
    <t>Střední průmyslová škola, Trutnov, Školní 101</t>
  </si>
  <si>
    <t>Stavební úpravy plochy areálu ul. Horská 618</t>
  </si>
  <si>
    <t>Odborné učiliště, Hostinné, Mládežnická 329</t>
  </si>
  <si>
    <t>Výměna střešní krytiny na budově internátu čp. 229</t>
  </si>
  <si>
    <t>Výměna střešní krytiny</t>
  </si>
  <si>
    <t>Speciální základní škola Augustina Bartoše, Úpice, Nábřeží pplk. A. Bunzla 660</t>
  </si>
  <si>
    <t>Střední škola technická a řemeslná, Nový Bydžov,      Dr. M. Tyrše 112</t>
  </si>
  <si>
    <t>Výměna střešních světlíků - U Koruny</t>
  </si>
  <si>
    <t>SM/11/312</t>
  </si>
  <si>
    <t>SM/11/313</t>
  </si>
  <si>
    <t>SM/11/314</t>
  </si>
  <si>
    <t>SM/11/315</t>
  </si>
  <si>
    <t>SM/11/316</t>
  </si>
  <si>
    <t>SM/11/317</t>
  </si>
  <si>
    <t>SM/11/318</t>
  </si>
  <si>
    <t>SM/11/319</t>
  </si>
  <si>
    <t>SM/11/320</t>
  </si>
  <si>
    <t>SM/11/321</t>
  </si>
  <si>
    <t>SM/11/322</t>
  </si>
  <si>
    <t>celkem běžné výdaje odvětví - opravy a udržování</t>
  </si>
  <si>
    <t>běžné výdaje odvětví - opravy a udržování</t>
  </si>
  <si>
    <t>V. navýšení - nezpůsobilé výdaje COV</t>
  </si>
  <si>
    <t>ZK 24. 3. 2011</t>
  </si>
  <si>
    <t>Nezpůsobilé výdaje u projektů COV</t>
  </si>
  <si>
    <t>V. navýšení</t>
  </si>
  <si>
    <t>Stavební úpravy cvič. prac. potravin. oborů - nám. NB</t>
  </si>
  <si>
    <t>Plynový sporák</t>
  </si>
  <si>
    <t xml:space="preserve">Konvektomat - spoluúčast </t>
  </si>
  <si>
    <t>Oprava sociálního zařízení</t>
  </si>
  <si>
    <t>V. uvolnění</t>
  </si>
  <si>
    <t>běžné výdaje odvětví - nákup ostatních služeb</t>
  </si>
  <si>
    <t>Základní škola, Dobruška, Opočenská 115</t>
  </si>
  <si>
    <t>ZK 16.6.2011</t>
  </si>
  <si>
    <t xml:space="preserve">  </t>
  </si>
  <si>
    <t>Snížení a převod do kap. 14</t>
  </si>
  <si>
    <t>snížení rezervy a převod do kap. 14</t>
  </si>
  <si>
    <t>SM/11/323</t>
  </si>
  <si>
    <t>SM/11/324</t>
  </si>
  <si>
    <t>Schodišťové bezbariérové zařízení</t>
  </si>
  <si>
    <t>SM/11/325</t>
  </si>
  <si>
    <t>SM/11/326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</si>
  <si>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   RK 25.5.2011        ZK   16.6.2011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</si>
  <si>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   RK 25.5.2011         Z 16.6.2011</t>
    </r>
  </si>
  <si>
    <t>Střední průmyslová škola stavební, Hradec Králové, Pospíšilova tř. 787</t>
  </si>
  <si>
    <t>Oprava potrubí ÚT</t>
  </si>
  <si>
    <t>Kapitola 50 - Fond rozvoje a reprodukce Královéhradeckého kraje rok 2011  - 2. změna (V. úprava SM)</t>
  </si>
  <si>
    <t>Gym. a Střední odborná škola, Jaroměř, Lužická 423</t>
  </si>
  <si>
    <t>ZK/19/1373/2011 z 24.3.2011</t>
  </si>
  <si>
    <r>
      <t>V. úprava</t>
    </r>
    <r>
      <rPr>
        <b/>
        <sz val="10"/>
        <rFont val="Arial"/>
        <family val="2"/>
      </rPr>
      <t xml:space="preserve">                        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</si>
</sst>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lbertus Extra Bold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lbertus Extra Bold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color indexed="57"/>
      <name val="Arial"/>
      <family val="2"/>
    </font>
    <font>
      <sz val="12"/>
      <color indexed="30"/>
      <name val="Arial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i/>
      <u val="single"/>
      <sz val="10"/>
      <color theme="6" tint="-0.4999699890613556"/>
      <name val="Arial"/>
      <family val="2"/>
    </font>
    <font>
      <sz val="12"/>
      <color rgb="FF0070C0"/>
      <name val="Arial"/>
      <family val="2"/>
    </font>
    <font>
      <sz val="12"/>
      <color theme="3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0" borderId="8" applyAlignment="0">
      <protection/>
    </xf>
    <xf numFmtId="0" fontId="60" fillId="0" borderId="0" applyNumberFormat="0" applyFill="0" applyBorder="0" applyAlignment="0" applyProtection="0"/>
    <xf numFmtId="0" fontId="61" fillId="25" borderId="9" applyNumberFormat="0" applyAlignment="0" applyProtection="0"/>
    <xf numFmtId="0" fontId="62" fillId="26" borderId="9" applyNumberFormat="0" applyAlignment="0" applyProtection="0"/>
    <xf numFmtId="0" fontId="63" fillId="26" borderId="10" applyNumberFormat="0" applyAlignment="0" applyProtection="0"/>
    <xf numFmtId="0" fontId="64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164" fontId="7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9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" fontId="0" fillId="0" borderId="32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33" borderId="34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4" fontId="4" fillId="0" borderId="25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33" borderId="35" xfId="0" applyNumberFormat="1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4" fillId="0" borderId="27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" fontId="4" fillId="0" borderId="32" xfId="0" applyNumberFormat="1" applyFont="1" applyBorder="1" applyAlignment="1">
      <alignment/>
    </xf>
    <xf numFmtId="0" fontId="4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38" xfId="0" applyFont="1" applyBorder="1" applyAlignment="1">
      <alignment/>
    </xf>
    <xf numFmtId="4" fontId="4" fillId="0" borderId="41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16" fillId="0" borderId="0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4" fontId="5" fillId="0" borderId="4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Alignment="1">
      <alignment/>
    </xf>
    <xf numFmtId="165" fontId="12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40" xfId="0" applyFont="1" applyBorder="1" applyAlignment="1">
      <alignment/>
    </xf>
    <xf numFmtId="164" fontId="0" fillId="34" borderId="35" xfId="0" applyNumberFormat="1" applyFont="1" applyFill="1" applyBorder="1" applyAlignment="1">
      <alignment horizontal="right" wrapText="1"/>
    </xf>
    <xf numFmtId="164" fontId="4" fillId="0" borderId="32" xfId="0" applyNumberFormat="1" applyFont="1" applyBorder="1" applyAlignment="1">
      <alignment/>
    </xf>
    <xf numFmtId="164" fontId="4" fillId="33" borderId="34" xfId="0" applyNumberFormat="1" applyFont="1" applyFill="1" applyBorder="1" applyAlignment="1">
      <alignment/>
    </xf>
    <xf numFmtId="164" fontId="0" fillId="33" borderId="47" xfId="0" applyNumberFormat="1" applyFont="1" applyFill="1" applyBorder="1" applyAlignment="1">
      <alignment/>
    </xf>
    <xf numFmtId="0" fontId="13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65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vertical="top" wrapText="1"/>
    </xf>
    <xf numFmtId="0" fontId="4" fillId="35" borderId="26" xfId="0" applyFont="1" applyFill="1" applyBorder="1" applyAlignment="1">
      <alignment/>
    </xf>
    <xf numFmtId="0" fontId="11" fillId="0" borderId="22" xfId="0" applyFont="1" applyBorder="1" applyAlignment="1">
      <alignment horizontal="left" vertical="top" wrapText="1"/>
    </xf>
    <xf numFmtId="0" fontId="66" fillId="0" borderId="28" xfId="0" applyFont="1" applyBorder="1" applyAlignment="1">
      <alignment horizontal="left" vertical="top" wrapText="1"/>
    </xf>
    <xf numFmtId="0" fontId="11" fillId="0" borderId="31" xfId="0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39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48" xfId="0" applyBorder="1" applyAlignment="1">
      <alignment/>
    </xf>
    <xf numFmtId="0" fontId="0" fillId="0" borderId="3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9" xfId="0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38" xfId="0" applyFont="1" applyBorder="1" applyAlignment="1">
      <alignment wrapText="1"/>
    </xf>
    <xf numFmtId="4" fontId="0" fillId="0" borderId="50" xfId="0" applyNumberFormat="1" applyFont="1" applyBorder="1" applyAlignment="1">
      <alignment horizontal="center" wrapText="1"/>
    </xf>
    <xf numFmtId="4" fontId="0" fillId="0" borderId="24" xfId="0" applyNumberFormat="1" applyFont="1" applyBorder="1" applyAlignment="1">
      <alignment horizontal="center" wrapText="1"/>
    </xf>
    <xf numFmtId="0" fontId="17" fillId="0" borderId="25" xfId="0" applyFont="1" applyBorder="1" applyAlignment="1">
      <alignment horizontal="center" vertical="center" wrapText="1"/>
    </xf>
    <xf numFmtId="164" fontId="4" fillId="34" borderId="36" xfId="0" applyNumberFormat="1" applyFont="1" applyFill="1" applyBorder="1" applyAlignment="1">
      <alignment horizontal="right" vertical="center" wrapText="1"/>
    </xf>
    <xf numFmtId="164" fontId="4" fillId="33" borderId="36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35" borderId="28" xfId="0" applyFont="1" applyFill="1" applyBorder="1" applyAlignment="1">
      <alignment/>
    </xf>
    <xf numFmtId="0" fontId="66" fillId="0" borderId="24" xfId="0" applyFont="1" applyBorder="1" applyAlignment="1">
      <alignment horizontal="left" vertical="top" wrapText="1"/>
    </xf>
    <xf numFmtId="164" fontId="4" fillId="34" borderId="35" xfId="0" applyNumberFormat="1" applyFont="1" applyFill="1" applyBorder="1" applyAlignment="1">
      <alignment horizontal="right" wrapText="1"/>
    </xf>
    <xf numFmtId="0" fontId="67" fillId="0" borderId="0" xfId="0" applyFont="1" applyAlignment="1">
      <alignment/>
    </xf>
    <xf numFmtId="0" fontId="11" fillId="0" borderId="22" xfId="0" applyFont="1" applyBorder="1" applyAlignment="1">
      <alignment horizontal="left" wrapText="1"/>
    </xf>
    <xf numFmtId="0" fontId="68" fillId="0" borderId="2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4" fillId="36" borderId="46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36" borderId="49" xfId="0" applyFont="1" applyFill="1" applyBorder="1" applyAlignment="1">
      <alignment horizontal="center" vertical="center"/>
    </xf>
    <xf numFmtId="0" fontId="11" fillId="0" borderId="37" xfId="0" applyFont="1" applyBorder="1" applyAlignment="1">
      <alignment wrapText="1"/>
    </xf>
    <xf numFmtId="0" fontId="4" fillId="0" borderId="52" xfId="0" applyFont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64" fontId="0" fillId="33" borderId="35" xfId="0" applyNumberFormat="1" applyFont="1" applyFill="1" applyBorder="1" applyAlignment="1">
      <alignment horizontal="right" wrapText="1"/>
    </xf>
    <xf numFmtId="164" fontId="4" fillId="34" borderId="53" xfId="0" applyNumberFormat="1" applyFont="1" applyFill="1" applyBorder="1" applyAlignment="1">
      <alignment horizontal="right" wrapText="1"/>
    </xf>
    <xf numFmtId="164" fontId="4" fillId="33" borderId="47" xfId="0" applyNumberFormat="1" applyFont="1" applyFill="1" applyBorder="1" applyAlignment="1">
      <alignment/>
    </xf>
    <xf numFmtId="0" fontId="4" fillId="0" borderId="5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 wrapText="1"/>
    </xf>
    <xf numFmtId="164" fontId="0" fillId="33" borderId="47" xfId="0" applyNumberFormat="1" applyFont="1" applyFill="1" applyBorder="1" applyAlignment="1">
      <alignment horizontal="right" wrapText="1"/>
    </xf>
    <xf numFmtId="0" fontId="12" fillId="0" borderId="31" xfId="0" applyFont="1" applyBorder="1" applyAlignment="1">
      <alignment horizontal="center" vertical="center" wrapText="1"/>
    </xf>
    <xf numFmtId="0" fontId="68" fillId="0" borderId="48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/>
    </xf>
    <xf numFmtId="0" fontId="4" fillId="36" borderId="46" xfId="0" applyFont="1" applyFill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0" fillId="0" borderId="55" xfId="0" applyFont="1" applyBorder="1" applyAlignment="1">
      <alignment/>
    </xf>
    <xf numFmtId="164" fontId="67" fillId="34" borderId="35" xfId="0" applyNumberFormat="1" applyFont="1" applyFill="1" applyBorder="1" applyAlignment="1">
      <alignment horizontal="right" wrapText="1"/>
    </xf>
    <xf numFmtId="164" fontId="67" fillId="33" borderId="35" xfId="0" applyNumberFormat="1" applyFont="1" applyFill="1" applyBorder="1" applyAlignment="1">
      <alignment horizontal="right" wrapText="1"/>
    </xf>
    <xf numFmtId="164" fontId="68" fillId="33" borderId="35" xfId="0" applyNumberFormat="1" applyFont="1" applyFill="1" applyBorder="1" applyAlignment="1">
      <alignment/>
    </xf>
    <xf numFmtId="0" fontId="4" fillId="36" borderId="37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/>
    </xf>
    <xf numFmtId="0" fontId="0" fillId="36" borderId="49" xfId="0" applyFont="1" applyFill="1" applyBorder="1" applyAlignment="1">
      <alignment horizontal="center" vertical="center"/>
    </xf>
    <xf numFmtId="0" fontId="11" fillId="36" borderId="31" xfId="0" applyFont="1" applyFill="1" applyBorder="1" applyAlignment="1">
      <alignment wrapText="1"/>
    </xf>
    <xf numFmtId="0" fontId="4" fillId="36" borderId="38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/>
    </xf>
    <xf numFmtId="0" fontId="4" fillId="36" borderId="55" xfId="0" applyFont="1" applyFill="1" applyBorder="1" applyAlignment="1">
      <alignment horizontal="center" vertical="center"/>
    </xf>
    <xf numFmtId="0" fontId="0" fillId="36" borderId="38" xfId="0" applyFont="1" applyFill="1" applyBorder="1" applyAlignment="1">
      <alignment horizontal="center" vertical="center"/>
    </xf>
    <xf numFmtId="0" fontId="0" fillId="36" borderId="39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 wrapText="1"/>
    </xf>
    <xf numFmtId="0" fontId="0" fillId="36" borderId="51" xfId="0" applyFont="1" applyFill="1" applyBorder="1" applyAlignment="1">
      <alignment/>
    </xf>
    <xf numFmtId="0" fontId="0" fillId="36" borderId="55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66" fillId="36" borderId="24" xfId="0" applyFont="1" applyFill="1" applyBorder="1" applyAlignment="1">
      <alignment horizontal="left" vertical="top" wrapText="1"/>
    </xf>
    <xf numFmtId="0" fontId="4" fillId="36" borderId="16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4" fontId="4" fillId="0" borderId="54" xfId="0" applyNumberFormat="1" applyFont="1" applyBorder="1" applyAlignment="1">
      <alignment/>
    </xf>
    <xf numFmtId="164" fontId="0" fillId="33" borderId="56" xfId="0" applyNumberFormat="1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0" fontId="11" fillId="36" borderId="13" xfId="0" applyFont="1" applyFill="1" applyBorder="1" applyAlignment="1">
      <alignment horizontal="left" vertical="top" wrapText="1"/>
    </xf>
    <xf numFmtId="0" fontId="4" fillId="36" borderId="15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/>
    </xf>
    <xf numFmtId="164" fontId="4" fillId="33" borderId="56" xfId="0" applyNumberFormat="1" applyFont="1" applyFill="1" applyBorder="1" applyAlignment="1">
      <alignment horizontal="right" wrapText="1"/>
    </xf>
    <xf numFmtId="164" fontId="4" fillId="33" borderId="36" xfId="0" applyNumberFormat="1" applyFont="1" applyFill="1" applyBorder="1" applyAlignment="1">
      <alignment horizontal="right" vertical="center" wrapText="1"/>
    </xf>
    <xf numFmtId="0" fontId="4" fillId="0" borderId="37" xfId="0" applyFont="1" applyBorder="1" applyAlignment="1">
      <alignment horizontal="center" vertical="center" wrapText="1"/>
    </xf>
    <xf numFmtId="164" fontId="69" fillId="34" borderId="35" xfId="0" applyNumberFormat="1" applyFont="1" applyFill="1" applyBorder="1" applyAlignment="1">
      <alignment horizontal="right" wrapText="1"/>
    </xf>
    <xf numFmtId="164" fontId="4" fillId="33" borderId="35" xfId="0" applyNumberFormat="1" applyFont="1" applyFill="1" applyBorder="1" applyAlignment="1">
      <alignment horizontal="right" wrapText="1"/>
    </xf>
    <xf numFmtId="0" fontId="66" fillId="36" borderId="42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0" fillId="36" borderId="39" xfId="0" applyFont="1" applyFill="1" applyBorder="1" applyAlignment="1">
      <alignment/>
    </xf>
    <xf numFmtId="164" fontId="69" fillId="33" borderId="35" xfId="0" applyNumberFormat="1" applyFont="1" applyFill="1" applyBorder="1" applyAlignment="1">
      <alignment horizontal="right" wrapText="1"/>
    </xf>
    <xf numFmtId="164" fontId="66" fillId="33" borderId="35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0" fontId="67" fillId="0" borderId="40" xfId="0" applyFont="1" applyBorder="1" applyAlignment="1">
      <alignment/>
    </xf>
    <xf numFmtId="0" fontId="0" fillId="0" borderId="12" xfId="0" applyFont="1" applyBorder="1" applyAlignment="1">
      <alignment/>
    </xf>
    <xf numFmtId="0" fontId="4" fillId="36" borderId="42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164" fontId="0" fillId="33" borderId="56" xfId="0" applyNumberFormat="1" applyFont="1" applyFill="1" applyBorder="1" applyAlignment="1">
      <alignment horizontal="right" wrapText="1"/>
    </xf>
    <xf numFmtId="0" fontId="17" fillId="0" borderId="38" xfId="0" applyFont="1" applyBorder="1" applyAlignment="1">
      <alignment wrapText="1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5" fontId="8" fillId="0" borderId="18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164" fontId="4" fillId="33" borderId="56" xfId="0" applyNumberFormat="1" applyFont="1" applyFill="1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164" fontId="4" fillId="34" borderId="47" xfId="0" applyNumberFormat="1" applyFont="1" applyFill="1" applyBorder="1" applyAlignment="1">
      <alignment horizontal="right" wrapText="1"/>
    </xf>
    <xf numFmtId="0" fontId="69" fillId="0" borderId="5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66" fillId="0" borderId="12" xfId="0" applyFont="1" applyBorder="1" applyAlignment="1">
      <alignment horizontal="left" vertical="top" wrapText="1"/>
    </xf>
    <xf numFmtId="0" fontId="4" fillId="35" borderId="16" xfId="0" applyFont="1" applyFill="1" applyBorder="1" applyAlignment="1">
      <alignment/>
    </xf>
    <xf numFmtId="0" fontId="12" fillId="0" borderId="3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top" wrapText="1"/>
    </xf>
    <xf numFmtId="164" fontId="0" fillId="0" borderId="48" xfId="0" applyNumberFormat="1" applyFont="1" applyBorder="1" applyAlignment="1">
      <alignment/>
    </xf>
    <xf numFmtId="164" fontId="0" fillId="33" borderId="57" xfId="0" applyNumberFormat="1" applyFont="1" applyFill="1" applyBorder="1" applyAlignment="1">
      <alignment/>
    </xf>
    <xf numFmtId="164" fontId="4" fillId="0" borderId="51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0" fontId="11" fillId="35" borderId="51" xfId="0" applyFont="1" applyFill="1" applyBorder="1" applyAlignment="1">
      <alignment/>
    </xf>
    <xf numFmtId="0" fontId="4" fillId="0" borderId="3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top" wrapText="1"/>
    </xf>
    <xf numFmtId="164" fontId="4" fillId="34" borderId="36" xfId="0" applyNumberFormat="1" applyFont="1" applyFill="1" applyBorder="1" applyAlignment="1">
      <alignment horizontal="right" wrapText="1"/>
    </xf>
    <xf numFmtId="165" fontId="0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/>
    </xf>
    <xf numFmtId="164" fontId="4" fillId="33" borderId="55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4" fillId="0" borderId="28" xfId="0" applyFont="1" applyBorder="1" applyAlignment="1">
      <alignment horizontal="left" wrapText="1"/>
    </xf>
    <xf numFmtId="0" fontId="66" fillId="36" borderId="28" xfId="0" applyFont="1" applyFill="1" applyBorder="1" applyAlignment="1">
      <alignment horizontal="left" vertical="top" wrapText="1"/>
    </xf>
    <xf numFmtId="0" fontId="0" fillId="36" borderId="0" xfId="0" applyFont="1" applyFill="1" applyBorder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164" fontId="0" fillId="34" borderId="57" xfId="0" applyNumberFormat="1" applyFont="1" applyFill="1" applyBorder="1" applyAlignment="1">
      <alignment horizontal="right" wrapText="1"/>
    </xf>
    <xf numFmtId="0" fontId="66" fillId="0" borderId="52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center" vertical="center" wrapText="1"/>
    </xf>
    <xf numFmtId="164" fontId="4" fillId="34" borderId="57" xfId="0" applyNumberFormat="1" applyFont="1" applyFill="1" applyBorder="1" applyAlignment="1">
      <alignment horizontal="right" wrapText="1"/>
    </xf>
    <xf numFmtId="0" fontId="0" fillId="0" borderId="20" xfId="0" applyBorder="1" applyAlignment="1">
      <alignment/>
    </xf>
    <xf numFmtId="164" fontId="4" fillId="0" borderId="41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0" fontId="7" fillId="0" borderId="49" xfId="0" applyFont="1" applyBorder="1" applyAlignment="1">
      <alignment/>
    </xf>
    <xf numFmtId="0" fontId="0" fillId="0" borderId="31" xfId="0" applyBorder="1" applyAlignment="1">
      <alignment/>
    </xf>
    <xf numFmtId="164" fontId="5" fillId="0" borderId="31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0" fontId="0" fillId="0" borderId="24" xfId="0" applyBorder="1" applyAlignment="1">
      <alignment wrapText="1"/>
    </xf>
    <xf numFmtId="4" fontId="0" fillId="0" borderId="48" xfId="0" applyNumberFormat="1" applyBorder="1" applyAlignment="1">
      <alignment/>
    </xf>
    <xf numFmtId="4" fontId="4" fillId="0" borderId="18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12" fillId="0" borderId="51" xfId="0" applyFont="1" applyBorder="1" applyAlignment="1">
      <alignment horizontal="center" vertical="center" wrapText="1"/>
    </xf>
    <xf numFmtId="165" fontId="67" fillId="0" borderId="0" xfId="0" applyNumberFormat="1" applyFont="1" applyBorder="1" applyAlignment="1">
      <alignment/>
    </xf>
    <xf numFmtId="0" fontId="4" fillId="36" borderId="39" xfId="0" applyFont="1" applyFill="1" applyBorder="1" applyAlignment="1">
      <alignment/>
    </xf>
    <xf numFmtId="0" fontId="4" fillId="36" borderId="15" xfId="0" applyFont="1" applyFill="1" applyBorder="1" applyAlignment="1">
      <alignment horizontal="center" wrapText="1"/>
    </xf>
    <xf numFmtId="0" fontId="0" fillId="0" borderId="39" xfId="0" applyFont="1" applyBorder="1" applyAlignment="1">
      <alignment horizontal="center"/>
    </xf>
    <xf numFmtId="164" fontId="5" fillId="0" borderId="31" xfId="0" applyNumberFormat="1" applyFont="1" applyBorder="1" applyAlignment="1">
      <alignment horizontal="right"/>
    </xf>
    <xf numFmtId="164" fontId="5" fillId="33" borderId="49" xfId="0" applyNumberFormat="1" applyFont="1" applyFill="1" applyBorder="1" applyAlignment="1">
      <alignment horizontal="right"/>
    </xf>
    <xf numFmtId="0" fontId="0" fillId="36" borderId="31" xfId="0" applyFont="1" applyFill="1" applyBorder="1" applyAlignment="1">
      <alignment/>
    </xf>
    <xf numFmtId="164" fontId="5" fillId="33" borderId="49" xfId="0" applyNumberFormat="1" applyFont="1" applyFill="1" applyBorder="1" applyAlignment="1">
      <alignment horizontal="center"/>
    </xf>
    <xf numFmtId="164" fontId="5" fillId="33" borderId="31" xfId="0" applyNumberFormat="1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left" vertical="top" wrapText="1"/>
    </xf>
    <xf numFmtId="0" fontId="4" fillId="0" borderId="26" xfId="0" applyFont="1" applyBorder="1" applyAlignment="1">
      <alignment horizontal="left" wrapText="1"/>
    </xf>
    <xf numFmtId="0" fontId="66" fillId="0" borderId="26" xfId="0" applyFont="1" applyBorder="1" applyAlignment="1">
      <alignment horizontal="left" vertical="top" wrapText="1"/>
    </xf>
    <xf numFmtId="0" fontId="70" fillId="0" borderId="0" xfId="0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49" xfId="0" applyBorder="1" applyAlignment="1">
      <alignment/>
    </xf>
    <xf numFmtId="165" fontId="0" fillId="0" borderId="0" xfId="0" applyNumberFormat="1" applyAlignment="1">
      <alignment horizontal="left"/>
    </xf>
    <xf numFmtId="164" fontId="4" fillId="0" borderId="31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64" fontId="0" fillId="0" borderId="58" xfId="0" applyNumberFormat="1" applyFont="1" applyBorder="1" applyAlignment="1">
      <alignment horizontal="right" wrapText="1"/>
    </xf>
    <xf numFmtId="164" fontId="0" fillId="0" borderId="39" xfId="0" applyNumberFormat="1" applyFont="1" applyBorder="1" applyAlignment="1">
      <alignment/>
    </xf>
    <xf numFmtId="164" fontId="0" fillId="0" borderId="58" xfId="0" applyNumberFormat="1" applyFont="1" applyBorder="1" applyAlignment="1">
      <alignment horizontal="right" vertical="center" wrapText="1"/>
    </xf>
    <xf numFmtId="164" fontId="4" fillId="0" borderId="58" xfId="0" applyNumberFormat="1" applyFont="1" applyBorder="1" applyAlignment="1">
      <alignment horizontal="right" vertical="center" wrapText="1"/>
    </xf>
    <xf numFmtId="164" fontId="4" fillId="0" borderId="28" xfId="0" applyNumberFormat="1" applyFont="1" applyBorder="1" applyAlignment="1">
      <alignment/>
    </xf>
    <xf numFmtId="164" fontId="4" fillId="0" borderId="59" xfId="0" applyNumberFormat="1" applyFont="1" applyBorder="1" applyAlignment="1">
      <alignment horizontal="right" vertical="center" wrapText="1"/>
    </xf>
    <xf numFmtId="164" fontId="4" fillId="0" borderId="60" xfId="0" applyNumberFormat="1" applyFont="1" applyBorder="1" applyAlignment="1">
      <alignment horizontal="right" vertical="center" wrapText="1"/>
    </xf>
    <xf numFmtId="164" fontId="4" fillId="0" borderId="22" xfId="0" applyNumberFormat="1" applyFont="1" applyBorder="1" applyAlignment="1">
      <alignment horizontal="right" vertical="center" wrapText="1"/>
    </xf>
    <xf numFmtId="164" fontId="4" fillId="34" borderId="61" xfId="0" applyNumberFormat="1" applyFont="1" applyFill="1" applyBorder="1" applyAlignment="1">
      <alignment horizontal="right" wrapText="1"/>
    </xf>
    <xf numFmtId="164" fontId="4" fillId="0" borderId="62" xfId="0" applyNumberFormat="1" applyFont="1" applyBorder="1" applyAlignment="1">
      <alignment horizontal="right" vertical="center" wrapText="1"/>
    </xf>
    <xf numFmtId="164" fontId="0" fillId="0" borderId="24" xfId="0" applyNumberFormat="1" applyFont="1" applyBorder="1" applyAlignment="1">
      <alignment horizontal="right" vertical="center" wrapText="1"/>
    </xf>
    <xf numFmtId="164" fontId="4" fillId="0" borderId="24" xfId="0" applyNumberFormat="1" applyFont="1" applyBorder="1" applyAlignment="1">
      <alignment horizontal="right" vertical="center" wrapText="1"/>
    </xf>
    <xf numFmtId="164" fontId="0" fillId="0" borderId="58" xfId="0" applyNumberFormat="1" applyFont="1" applyFill="1" applyBorder="1" applyAlignment="1">
      <alignment horizontal="right" vertical="center" wrapText="1"/>
    </xf>
    <xf numFmtId="164" fontId="4" fillId="0" borderId="39" xfId="0" applyNumberFormat="1" applyFont="1" applyBorder="1" applyAlignment="1">
      <alignment horizontal="right" vertical="center" wrapText="1"/>
    </xf>
    <xf numFmtId="164" fontId="4" fillId="0" borderId="63" xfId="0" applyNumberFormat="1" applyFont="1" applyBorder="1" applyAlignment="1">
      <alignment horizontal="right" vertical="center" wrapText="1"/>
    </xf>
    <xf numFmtId="164" fontId="4" fillId="0" borderId="26" xfId="0" applyNumberFormat="1" applyFont="1" applyBorder="1" applyAlignment="1">
      <alignment horizontal="right" vertical="center" wrapText="1"/>
    </xf>
    <xf numFmtId="164" fontId="4" fillId="0" borderId="31" xfId="0" applyNumberFormat="1" applyFont="1" applyBorder="1" applyAlignment="1">
      <alignment horizontal="right" vertical="center" wrapText="1"/>
    </xf>
    <xf numFmtId="164" fontId="4" fillId="34" borderId="34" xfId="0" applyNumberFormat="1" applyFont="1" applyFill="1" applyBorder="1" applyAlignment="1">
      <alignment horizontal="right" wrapText="1"/>
    </xf>
    <xf numFmtId="164" fontId="4" fillId="0" borderId="33" xfId="0" applyNumberFormat="1" applyFont="1" applyBorder="1" applyAlignment="1">
      <alignment horizontal="right" vertical="center" wrapText="1"/>
    </xf>
    <xf numFmtId="164" fontId="11" fillId="34" borderId="34" xfId="0" applyNumberFormat="1" applyFont="1" applyFill="1" applyBorder="1" applyAlignment="1">
      <alignment horizontal="right" wrapText="1"/>
    </xf>
    <xf numFmtId="164" fontId="11" fillId="0" borderId="33" xfId="0" applyNumberFormat="1" applyFont="1" applyBorder="1" applyAlignment="1">
      <alignment horizontal="right" vertical="center" wrapText="1"/>
    </xf>
    <xf numFmtId="164" fontId="4" fillId="0" borderId="51" xfId="0" applyNumberFormat="1" applyFont="1" applyBorder="1" applyAlignment="1">
      <alignment horizontal="right" vertical="center" wrapText="1"/>
    </xf>
    <xf numFmtId="164" fontId="0" fillId="36" borderId="58" xfId="0" applyNumberFormat="1" applyFont="1" applyFill="1" applyBorder="1" applyAlignment="1">
      <alignment horizontal="right" vertical="center" wrapText="1"/>
    </xf>
    <xf numFmtId="164" fontId="0" fillId="33" borderId="0" xfId="0" applyNumberFormat="1" applyFill="1" applyAlignment="1">
      <alignment/>
    </xf>
    <xf numFmtId="164" fontId="4" fillId="0" borderId="28" xfId="0" applyNumberFormat="1" applyFont="1" applyBorder="1" applyAlignment="1">
      <alignment horizontal="right" vertical="center" wrapText="1"/>
    </xf>
    <xf numFmtId="164" fontId="4" fillId="36" borderId="58" xfId="0" applyNumberFormat="1" applyFont="1" applyFill="1" applyBorder="1" applyAlignment="1">
      <alignment horizontal="right" vertical="center" wrapText="1"/>
    </xf>
    <xf numFmtId="164" fontId="4" fillId="0" borderId="64" xfId="0" applyNumberFormat="1" applyFont="1" applyBorder="1" applyAlignment="1">
      <alignment horizontal="right" vertical="center" wrapText="1"/>
    </xf>
    <xf numFmtId="164" fontId="0" fillId="0" borderId="48" xfId="0" applyNumberFormat="1" applyFont="1" applyBorder="1" applyAlignment="1">
      <alignment horizontal="right" vertical="center" wrapText="1"/>
    </xf>
    <xf numFmtId="164" fontId="0" fillId="0" borderId="65" xfId="0" applyNumberFormat="1" applyFont="1" applyBorder="1" applyAlignment="1">
      <alignment horizontal="right" vertical="center" wrapText="1"/>
    </xf>
    <xf numFmtId="164" fontId="0" fillId="36" borderId="65" xfId="0" applyNumberFormat="1" applyFont="1" applyFill="1" applyBorder="1" applyAlignment="1">
      <alignment horizontal="right" vertical="center" wrapText="1"/>
    </xf>
    <xf numFmtId="164" fontId="0" fillId="0" borderId="51" xfId="0" applyNumberFormat="1" applyFont="1" applyBorder="1" applyAlignment="1">
      <alignment/>
    </xf>
    <xf numFmtId="164" fontId="4" fillId="0" borderId="65" xfId="0" applyNumberFormat="1" applyFont="1" applyBorder="1" applyAlignment="1">
      <alignment horizontal="right" vertical="center" wrapText="1"/>
    </xf>
    <xf numFmtId="164" fontId="0" fillId="0" borderId="33" xfId="0" applyNumberFormat="1" applyFont="1" applyBorder="1" applyAlignment="1">
      <alignment horizontal="right" vertical="center" wrapText="1"/>
    </xf>
    <xf numFmtId="164" fontId="5" fillId="0" borderId="18" xfId="0" applyNumberFormat="1" applyFont="1" applyBorder="1" applyAlignment="1">
      <alignment/>
    </xf>
    <xf numFmtId="164" fontId="5" fillId="33" borderId="38" xfId="0" applyNumberFormat="1" applyFont="1" applyFill="1" applyBorder="1" applyAlignment="1">
      <alignment horizontal="right"/>
    </xf>
    <xf numFmtId="164" fontId="5" fillId="0" borderId="39" xfId="0" applyNumberFormat="1" applyFont="1" applyBorder="1" applyAlignment="1">
      <alignment horizontal="right"/>
    </xf>
    <xf numFmtId="164" fontId="5" fillId="0" borderId="39" xfId="0" applyNumberFormat="1" applyFont="1" applyBorder="1" applyAlignment="1">
      <alignment horizontal="right"/>
    </xf>
    <xf numFmtId="164" fontId="5" fillId="33" borderId="39" xfId="0" applyNumberFormat="1" applyFont="1" applyFill="1" applyBorder="1" applyAlignment="1">
      <alignment horizontal="right"/>
    </xf>
    <xf numFmtId="164" fontId="5" fillId="0" borderId="41" xfId="0" applyNumberFormat="1" applyFont="1" applyBorder="1" applyAlignment="1">
      <alignment horizontal="right"/>
    </xf>
    <xf numFmtId="164" fontId="5" fillId="33" borderId="39" xfId="0" applyNumberFormat="1" applyFont="1" applyFill="1" applyBorder="1" applyAlignment="1">
      <alignment horizontal="right"/>
    </xf>
    <xf numFmtId="164" fontId="5" fillId="33" borderId="38" xfId="0" applyNumberFormat="1" applyFont="1" applyFill="1" applyBorder="1" applyAlignment="1">
      <alignment horizontal="right"/>
    </xf>
    <xf numFmtId="164" fontId="5" fillId="0" borderId="24" xfId="0" applyNumberFormat="1" applyFont="1" applyBorder="1" applyAlignment="1">
      <alignment horizontal="right"/>
    </xf>
    <xf numFmtId="164" fontId="5" fillId="33" borderId="24" xfId="0" applyNumberFormat="1" applyFont="1" applyFill="1" applyBorder="1" applyAlignment="1">
      <alignment horizontal="right"/>
    </xf>
    <xf numFmtId="164" fontId="5" fillId="33" borderId="12" xfId="0" applyNumberFormat="1" applyFont="1" applyFill="1" applyBorder="1" applyAlignment="1">
      <alignment horizontal="right"/>
    </xf>
    <xf numFmtId="164" fontId="5" fillId="36" borderId="48" xfId="0" applyNumberFormat="1" applyFont="1" applyFill="1" applyBorder="1" applyAlignment="1">
      <alignment horizontal="right"/>
    </xf>
    <xf numFmtId="164" fontId="5" fillId="33" borderId="26" xfId="0" applyNumberFormat="1" applyFont="1" applyFill="1" applyBorder="1" applyAlignment="1">
      <alignment horizontal="right"/>
    </xf>
    <xf numFmtId="164" fontId="5" fillId="33" borderId="16" xfId="0" applyNumberFormat="1" applyFont="1" applyFill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5" fillId="33" borderId="18" xfId="0" applyNumberFormat="1" applyFont="1" applyFill="1" applyBorder="1" applyAlignment="1">
      <alignment horizontal="right"/>
    </xf>
    <xf numFmtId="164" fontId="5" fillId="37" borderId="20" xfId="0" applyNumberFormat="1" applyFont="1" applyFill="1" applyBorder="1" applyAlignment="1">
      <alignment horizontal="right"/>
    </xf>
    <xf numFmtId="164" fontId="5" fillId="33" borderId="11" xfId="0" applyNumberFormat="1" applyFont="1" applyFill="1" applyBorder="1" applyAlignment="1">
      <alignment horizontal="right"/>
    </xf>
    <xf numFmtId="164" fontId="5" fillId="37" borderId="18" xfId="0" applyNumberFormat="1" applyFont="1" applyFill="1" applyBorder="1" applyAlignment="1">
      <alignment horizontal="right"/>
    </xf>
    <xf numFmtId="164" fontId="4" fillId="34" borderId="53" xfId="0" applyNumberFormat="1" applyFont="1" applyFill="1" applyBorder="1" applyAlignment="1">
      <alignment horizontal="right" vertical="center" wrapText="1"/>
    </xf>
    <xf numFmtId="165" fontId="71" fillId="36" borderId="39" xfId="0" applyNumberFormat="1" applyFont="1" applyFill="1" applyBorder="1" applyAlignment="1">
      <alignment/>
    </xf>
    <xf numFmtId="165" fontId="8" fillId="0" borderId="24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164" fontId="71" fillId="36" borderId="31" xfId="0" applyNumberFormat="1" applyFont="1" applyFill="1" applyBorder="1" applyAlignment="1">
      <alignment/>
    </xf>
    <xf numFmtId="164" fontId="9" fillId="36" borderId="31" xfId="0" applyNumberFormat="1" applyFont="1" applyFill="1" applyBorder="1" applyAlignment="1">
      <alignment/>
    </xf>
    <xf numFmtId="164" fontId="72" fillId="36" borderId="39" xfId="0" applyNumberFormat="1" applyFont="1" applyFill="1" applyBorder="1" applyAlignment="1">
      <alignment/>
    </xf>
    <xf numFmtId="164" fontId="9" fillId="36" borderId="51" xfId="0" applyNumberFormat="1" applyFont="1" applyFill="1" applyBorder="1" applyAlignment="1">
      <alignment/>
    </xf>
    <xf numFmtId="164" fontId="72" fillId="36" borderId="24" xfId="0" applyNumberFormat="1" applyFont="1" applyFill="1" applyBorder="1" applyAlignment="1">
      <alignment/>
    </xf>
    <xf numFmtId="164" fontId="8" fillId="0" borderId="18" xfId="0" applyNumberFormat="1" applyFont="1" applyBorder="1" applyAlignment="1">
      <alignment/>
    </xf>
    <xf numFmtId="164" fontId="9" fillId="0" borderId="31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  <xf numFmtId="0" fontId="4" fillId="36" borderId="26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/>
    </xf>
    <xf numFmtId="164" fontId="4" fillId="36" borderId="59" xfId="0" applyNumberFormat="1" applyFont="1" applyFill="1" applyBorder="1" applyAlignment="1">
      <alignment horizontal="right" vertical="center" wrapText="1"/>
    </xf>
    <xf numFmtId="4" fontId="15" fillId="0" borderId="32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9"/>
  <sheetViews>
    <sheetView tabSelected="1" workbookViewId="0" topLeftCell="D133">
      <selection activeCell="G172" sqref="G172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7.8515625" style="0" customWidth="1"/>
    <col min="4" max="4" width="10.8515625" style="6" customWidth="1"/>
    <col min="5" max="5" width="51.421875" style="0" customWidth="1"/>
    <col min="6" max="7" width="14.7109375" style="0" customWidth="1"/>
    <col min="8" max="12" width="12.7109375" style="0" hidden="1" customWidth="1"/>
    <col min="13" max="13" width="12.57421875" style="0" hidden="1" customWidth="1"/>
    <col min="14" max="14" width="13.140625" style="0" customWidth="1"/>
    <col min="15" max="15" width="12.57421875" style="0" customWidth="1"/>
    <col min="16" max="16" width="12.7109375" style="0" customWidth="1"/>
    <col min="17" max="17" width="12.57421875" style="0" customWidth="1"/>
    <col min="18" max="18" width="13.00390625" style="0" customWidth="1"/>
    <col min="19" max="19" width="12.57421875" style="0" customWidth="1"/>
    <col min="20" max="20" width="2.28125" style="0" customWidth="1"/>
    <col min="21" max="21" width="0.13671875" style="0" customWidth="1"/>
    <col min="22" max="22" width="3.140625" style="0" hidden="1" customWidth="1"/>
    <col min="23" max="23" width="9.140625" style="0" hidden="1" customWidth="1"/>
    <col min="24" max="24" width="2.28125" style="0" hidden="1" customWidth="1"/>
    <col min="25" max="27" width="9.140625" style="0" hidden="1" customWidth="1"/>
    <col min="28" max="28" width="1.28515625" style="0" hidden="1" customWidth="1"/>
    <col min="29" max="34" width="9.140625" style="0" hidden="1" customWidth="1"/>
    <col min="35" max="35" width="5.421875" style="0" hidden="1" customWidth="1"/>
    <col min="36" max="36" width="3.28125" style="0" hidden="1" customWidth="1"/>
    <col min="37" max="39" width="9.140625" style="0" hidden="1" customWidth="1"/>
    <col min="40" max="40" width="7.7109375" style="0" hidden="1" customWidth="1"/>
    <col min="41" max="42" width="9.140625" style="0" hidden="1" customWidth="1"/>
    <col min="43" max="43" width="4.00390625" style="0" hidden="1" customWidth="1"/>
    <col min="44" max="48" width="9.140625" style="0" hidden="1" customWidth="1"/>
    <col min="49" max="49" width="8.8515625" style="0" hidden="1" customWidth="1"/>
    <col min="50" max="50" width="9.140625" style="0" hidden="1" customWidth="1"/>
    <col min="51" max="51" width="5.140625" style="0" hidden="1" customWidth="1"/>
    <col min="52" max="52" width="8.421875" style="0" hidden="1" customWidth="1"/>
    <col min="53" max="61" width="9.140625" style="0" hidden="1" customWidth="1"/>
    <col min="62" max="62" width="8.8515625" style="0" hidden="1" customWidth="1"/>
    <col min="63" max="76" width="9.140625" style="0" hidden="1" customWidth="1"/>
  </cols>
  <sheetData>
    <row r="1" spans="1:18" s="3" customFormat="1" ht="20.25" customHeight="1">
      <c r="A1" s="1" t="s">
        <v>186</v>
      </c>
      <c r="B1" s="2"/>
      <c r="C1" s="2"/>
      <c r="D1" s="2"/>
      <c r="E1" s="2"/>
      <c r="F1" s="2"/>
      <c r="G1" s="2"/>
      <c r="H1" s="2"/>
      <c r="J1" s="2"/>
      <c r="L1" s="2"/>
      <c r="N1" s="2"/>
      <c r="P1" s="2"/>
      <c r="R1" s="2"/>
    </row>
    <row r="2" spans="1:18" s="3" customFormat="1" ht="12.75" customHeight="1" thickBot="1">
      <c r="A2" s="5"/>
      <c r="B2" s="4"/>
      <c r="C2" s="4"/>
      <c r="D2" s="4"/>
      <c r="E2" s="4"/>
      <c r="F2" s="4"/>
      <c r="G2" s="4"/>
      <c r="H2" s="4"/>
      <c r="J2" s="4"/>
      <c r="L2" s="4"/>
      <c r="N2" s="4"/>
      <c r="P2" s="4"/>
      <c r="R2" s="4"/>
    </row>
    <row r="3" spans="1:6" ht="15" customHeight="1" thickBot="1">
      <c r="A3" s="3"/>
      <c r="B3" s="3"/>
      <c r="C3" s="3"/>
      <c r="E3" s="7" t="s">
        <v>0</v>
      </c>
      <c r="F3" s="233">
        <v>38200</v>
      </c>
    </row>
    <row r="4" spans="1:6" ht="15" customHeight="1">
      <c r="A4" s="3"/>
      <c r="B4" s="3"/>
      <c r="C4" s="3"/>
      <c r="E4" s="132" t="s">
        <v>90</v>
      </c>
      <c r="F4" s="375">
        <v>22661.9</v>
      </c>
    </row>
    <row r="5" spans="1:6" ht="15" customHeight="1">
      <c r="A5" s="3"/>
      <c r="B5" s="3"/>
      <c r="C5" s="3"/>
      <c r="E5" s="132" t="s">
        <v>118</v>
      </c>
      <c r="F5" s="375">
        <v>18523.4</v>
      </c>
    </row>
    <row r="6" spans="1:6" ht="15" customHeight="1">
      <c r="A6" s="3"/>
      <c r="B6" s="3"/>
      <c r="C6" s="3"/>
      <c r="E6" s="222" t="s">
        <v>119</v>
      </c>
      <c r="F6" s="375">
        <v>6286.7</v>
      </c>
    </row>
    <row r="7" spans="1:6" ht="15" customHeight="1">
      <c r="A7" s="3"/>
      <c r="B7" s="3"/>
      <c r="C7" s="3"/>
      <c r="E7" s="222" t="s">
        <v>121</v>
      </c>
      <c r="F7" s="375">
        <v>40000</v>
      </c>
    </row>
    <row r="8" spans="1:7" ht="15" customHeight="1">
      <c r="A8" s="3"/>
      <c r="B8" s="3"/>
      <c r="C8" s="3"/>
      <c r="E8" s="222" t="s">
        <v>162</v>
      </c>
      <c r="F8" s="375">
        <v>10000</v>
      </c>
      <c r="G8" t="s">
        <v>163</v>
      </c>
    </row>
    <row r="9" spans="1:7" ht="15" customHeight="1">
      <c r="A9" s="3"/>
      <c r="B9" s="3"/>
      <c r="C9" s="3"/>
      <c r="E9" s="222" t="s">
        <v>175</v>
      </c>
      <c r="F9" s="375">
        <v>-14250</v>
      </c>
      <c r="G9" t="s">
        <v>173</v>
      </c>
    </row>
    <row r="10" spans="5:6" ht="15" customHeight="1">
      <c r="E10" s="8" t="s">
        <v>1</v>
      </c>
      <c r="F10" s="376">
        <f>SUM(F3:F9)</f>
        <v>121422</v>
      </c>
    </row>
    <row r="11" spans="1:7" ht="15" customHeight="1">
      <c r="A11" s="316" t="s">
        <v>2</v>
      </c>
      <c r="B11" s="316"/>
      <c r="C11" s="316"/>
      <c r="D11" s="316"/>
      <c r="E11" s="9"/>
      <c r="F11" s="10"/>
      <c r="G11" t="s">
        <v>174</v>
      </c>
    </row>
    <row r="12" spans="5:19" ht="15" customHeight="1" thickBot="1">
      <c r="E12" s="11"/>
      <c r="F12" s="12"/>
      <c r="I12" s="11"/>
      <c r="K12" s="11"/>
      <c r="M12" s="11"/>
      <c r="O12" s="11"/>
      <c r="Q12" s="11"/>
      <c r="S12" s="11"/>
    </row>
    <row r="13" spans="1:19" ht="15" customHeight="1">
      <c r="A13" s="13" t="s">
        <v>3</v>
      </c>
      <c r="B13" s="14"/>
      <c r="C13" s="14"/>
      <c r="D13" s="15"/>
      <c r="E13" s="16"/>
      <c r="F13" s="377">
        <v>38200</v>
      </c>
      <c r="H13" s="17"/>
      <c r="I13" s="9" t="s">
        <v>4</v>
      </c>
      <c r="J13" s="17"/>
      <c r="K13" s="9" t="s">
        <v>4</v>
      </c>
      <c r="L13" s="17"/>
      <c r="M13" s="9" t="s">
        <v>4</v>
      </c>
      <c r="N13" s="17"/>
      <c r="O13" s="9" t="s">
        <v>4</v>
      </c>
      <c r="P13" s="17"/>
      <c r="Q13" s="9" t="s">
        <v>4</v>
      </c>
      <c r="R13" s="17"/>
      <c r="S13" s="9" t="s">
        <v>4</v>
      </c>
    </row>
    <row r="14" spans="1:19" ht="15" customHeight="1">
      <c r="A14" s="18" t="s">
        <v>5</v>
      </c>
      <c r="B14" s="19"/>
      <c r="C14" s="19"/>
      <c r="D14" s="129"/>
      <c r="E14" s="129" t="s">
        <v>96</v>
      </c>
      <c r="F14" s="378">
        <v>-37950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6" ht="15" customHeight="1" thickBot="1">
      <c r="A15" s="21" t="s">
        <v>48</v>
      </c>
      <c r="B15" s="22"/>
      <c r="C15" s="22"/>
      <c r="D15" s="130"/>
      <c r="E15" s="23"/>
      <c r="F15" s="379">
        <f>SUM(F13:F14)</f>
        <v>250</v>
      </c>
    </row>
    <row r="16" spans="1:6" ht="15" customHeight="1" thickBot="1">
      <c r="A16" s="126" t="s">
        <v>33</v>
      </c>
      <c r="B16" s="127"/>
      <c r="C16" s="128"/>
      <c r="D16" s="131"/>
      <c r="E16" s="131" t="s">
        <v>97</v>
      </c>
      <c r="F16" s="380">
        <v>22661.9</v>
      </c>
    </row>
    <row r="17" spans="1:6" s="6" customFormat="1" ht="15" customHeight="1">
      <c r="A17" s="126" t="s">
        <v>30</v>
      </c>
      <c r="B17" s="127"/>
      <c r="C17" s="127"/>
      <c r="D17" s="131"/>
      <c r="E17" s="131" t="s">
        <v>97</v>
      </c>
      <c r="F17" s="381">
        <v>-22661.9</v>
      </c>
    </row>
    <row r="18" spans="1:6" s="6" customFormat="1" ht="15" customHeight="1">
      <c r="A18" s="78" t="s">
        <v>99</v>
      </c>
      <c r="B18" s="77"/>
      <c r="C18" s="77"/>
      <c r="D18" s="215"/>
      <c r="E18" s="216"/>
      <c r="F18" s="382">
        <v>18523.4</v>
      </c>
    </row>
    <row r="19" spans="1:6" s="6" customFormat="1" ht="15" customHeight="1">
      <c r="A19" s="173" t="s">
        <v>100</v>
      </c>
      <c r="B19" s="102"/>
      <c r="C19" s="102"/>
      <c r="D19" s="26"/>
      <c r="E19" s="26"/>
      <c r="F19" s="383">
        <v>-18523.4</v>
      </c>
    </row>
    <row r="20" spans="1:6" s="6" customFormat="1" ht="15" customHeight="1">
      <c r="A20" s="217" t="s">
        <v>102</v>
      </c>
      <c r="B20" s="62"/>
      <c r="C20" s="62"/>
      <c r="D20" s="129"/>
      <c r="E20" s="129"/>
      <c r="F20" s="384">
        <v>6286.7</v>
      </c>
    </row>
    <row r="21" spans="1:6" s="6" customFormat="1" ht="15" customHeight="1">
      <c r="A21" s="173" t="s">
        <v>101</v>
      </c>
      <c r="B21" s="102"/>
      <c r="C21" s="102"/>
      <c r="D21" s="26"/>
      <c r="E21" s="226"/>
      <c r="F21" s="383">
        <v>-5110</v>
      </c>
    </row>
    <row r="22" spans="1:6" s="6" customFormat="1" ht="15" customHeight="1">
      <c r="A22" s="217" t="s">
        <v>122</v>
      </c>
      <c r="B22" s="62"/>
      <c r="C22" s="62"/>
      <c r="D22" s="129"/>
      <c r="E22" s="102"/>
      <c r="F22" s="384">
        <v>40000</v>
      </c>
    </row>
    <row r="23" spans="1:6" s="6" customFormat="1" ht="15" customHeight="1">
      <c r="A23" s="227" t="s">
        <v>165</v>
      </c>
      <c r="B23" s="228"/>
      <c r="C23" s="228"/>
      <c r="D23" s="229"/>
      <c r="E23" s="230"/>
      <c r="F23" s="384">
        <v>10000</v>
      </c>
    </row>
    <row r="24" spans="1:6" s="6" customFormat="1" ht="15" customHeight="1" thickBot="1">
      <c r="A24" s="227" t="s">
        <v>123</v>
      </c>
      <c r="B24" s="228"/>
      <c r="C24" s="228"/>
      <c r="D24" s="229"/>
      <c r="E24" s="226" t="s">
        <v>188</v>
      </c>
      <c r="F24" s="383">
        <v>-46650</v>
      </c>
    </row>
    <row r="25" spans="1:9" ht="15" customHeight="1" thickBot="1">
      <c r="A25" s="110" t="s">
        <v>6</v>
      </c>
      <c r="B25" s="90"/>
      <c r="C25" s="90"/>
      <c r="D25" s="231"/>
      <c r="E25" s="232"/>
      <c r="F25" s="385">
        <f>SUM(F15:F24)</f>
        <v>4776.699999999997</v>
      </c>
      <c r="G25" s="142"/>
      <c r="H25" s="142"/>
      <c r="I25" s="142"/>
    </row>
    <row r="26" spans="1:9" ht="15" customHeight="1">
      <c r="A26" s="126" t="s">
        <v>170</v>
      </c>
      <c r="B26" s="128"/>
      <c r="C26" s="128"/>
      <c r="D26" s="131"/>
      <c r="E26" s="318"/>
      <c r="F26" s="386">
        <v>-950</v>
      </c>
      <c r="G26" s="303"/>
      <c r="H26" s="142"/>
      <c r="I26" s="142"/>
    </row>
    <row r="27" spans="1:9" ht="15" customHeight="1" thickBot="1">
      <c r="A27" s="317" t="s">
        <v>176</v>
      </c>
      <c r="B27" s="11"/>
      <c r="C27" s="11"/>
      <c r="D27" s="26"/>
      <c r="E27" s="30"/>
      <c r="F27" s="387">
        <v>-2350</v>
      </c>
      <c r="G27" s="303"/>
      <c r="H27" s="142"/>
      <c r="I27" s="142"/>
    </row>
    <row r="28" spans="1:7" ht="15" customHeight="1" thickBot="1">
      <c r="A28" s="110" t="s">
        <v>6</v>
      </c>
      <c r="B28" s="90"/>
      <c r="C28" s="90"/>
      <c r="D28" s="231"/>
      <c r="E28" s="290"/>
      <c r="F28" s="385">
        <f>SUM(F25:F27)</f>
        <v>1476.699999999997</v>
      </c>
      <c r="G28" s="262"/>
    </row>
    <row r="29" spans="1:7" ht="15" customHeight="1">
      <c r="A29" s="101"/>
      <c r="B29" s="11"/>
      <c r="C29" s="11"/>
      <c r="D29" s="272"/>
      <c r="E29" s="30"/>
      <c r="F29" s="27"/>
      <c r="G29" s="261"/>
    </row>
    <row r="30" spans="1:19" ht="12.75" customHeight="1" thickBot="1">
      <c r="A30" s="24"/>
      <c r="B30" s="25"/>
      <c r="C30" s="25"/>
      <c r="D30" s="272"/>
      <c r="E30" s="27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19" t="s">
        <v>7</v>
      </c>
      <c r="S30" s="29"/>
    </row>
    <row r="31" spans="1:19" ht="60" customHeight="1" thickBot="1">
      <c r="A31" s="11"/>
      <c r="B31" s="11"/>
      <c r="C31" s="11"/>
      <c r="D31" s="272"/>
      <c r="E31" s="30"/>
      <c r="F31" s="30"/>
      <c r="G31" s="30"/>
      <c r="H31" s="392" t="s">
        <v>114</v>
      </c>
      <c r="I31" s="393"/>
      <c r="J31" s="392" t="s">
        <v>105</v>
      </c>
      <c r="K31" s="393"/>
      <c r="L31" s="392" t="s">
        <v>106</v>
      </c>
      <c r="M31" s="393"/>
      <c r="N31" s="392" t="s">
        <v>124</v>
      </c>
      <c r="O31" s="393"/>
      <c r="P31" s="392" t="s">
        <v>189</v>
      </c>
      <c r="Q31" s="393"/>
      <c r="R31" s="392" t="s">
        <v>175</v>
      </c>
      <c r="S31" s="393"/>
    </row>
    <row r="32" spans="1:19" ht="84" customHeight="1" thickBot="1">
      <c r="A32" s="31" t="s">
        <v>8</v>
      </c>
      <c r="B32" s="32" t="s">
        <v>9</v>
      </c>
      <c r="C32" s="33" t="s">
        <v>10</v>
      </c>
      <c r="D32" s="273" t="s">
        <v>11</v>
      </c>
      <c r="E32" s="34" t="s">
        <v>12</v>
      </c>
      <c r="F32" s="35" t="s">
        <v>45</v>
      </c>
      <c r="G32" s="100" t="s">
        <v>94</v>
      </c>
      <c r="H32" s="210" t="s">
        <v>95</v>
      </c>
      <c r="I32" s="36" t="s">
        <v>13</v>
      </c>
      <c r="J32" s="210" t="s">
        <v>98</v>
      </c>
      <c r="K32" s="36" t="s">
        <v>13</v>
      </c>
      <c r="L32" s="218" t="s">
        <v>104</v>
      </c>
      <c r="M32" s="36" t="s">
        <v>13</v>
      </c>
      <c r="N32" s="218" t="s">
        <v>104</v>
      </c>
      <c r="O32" s="36" t="s">
        <v>13</v>
      </c>
      <c r="P32" s="218" t="s">
        <v>183</v>
      </c>
      <c r="Q32" s="36" t="s">
        <v>13</v>
      </c>
      <c r="R32" s="218" t="s">
        <v>182</v>
      </c>
      <c r="S32" s="36" t="s">
        <v>13</v>
      </c>
    </row>
    <row r="33" spans="1:19" ht="25.5" customHeight="1">
      <c r="A33" s="71">
        <v>1</v>
      </c>
      <c r="B33" s="71">
        <v>3121</v>
      </c>
      <c r="C33" s="72"/>
      <c r="D33" s="179"/>
      <c r="E33" s="118" t="s">
        <v>125</v>
      </c>
      <c r="F33" s="73"/>
      <c r="G33" s="320"/>
      <c r="H33" s="106"/>
      <c r="I33" s="105"/>
      <c r="J33" s="106"/>
      <c r="K33" s="105"/>
      <c r="L33" s="106"/>
      <c r="M33" s="105"/>
      <c r="N33" s="106"/>
      <c r="O33" s="105"/>
      <c r="P33" s="106"/>
      <c r="Q33" s="105"/>
      <c r="R33" s="106"/>
      <c r="S33" s="105"/>
    </row>
    <row r="34" spans="1:19" ht="15.75" customHeight="1">
      <c r="A34" s="74"/>
      <c r="B34" s="74"/>
      <c r="C34" s="306">
        <v>5169</v>
      </c>
      <c r="D34" s="305" t="s">
        <v>149</v>
      </c>
      <c r="E34" s="212" t="s">
        <v>126</v>
      </c>
      <c r="F34" s="79"/>
      <c r="G34" s="321"/>
      <c r="H34" s="161"/>
      <c r="I34" s="291"/>
      <c r="J34" s="161"/>
      <c r="K34" s="291"/>
      <c r="L34" s="161"/>
      <c r="M34" s="291"/>
      <c r="N34" s="161"/>
      <c r="O34" s="291"/>
      <c r="P34" s="107">
        <v>120</v>
      </c>
      <c r="Q34" s="322">
        <f>O34+P34</f>
        <v>120</v>
      </c>
      <c r="R34" s="161"/>
      <c r="S34" s="322">
        <f>Q34+R34</f>
        <v>120</v>
      </c>
    </row>
    <row r="35" spans="1:19" ht="14.25" customHeight="1">
      <c r="A35" s="74"/>
      <c r="B35" s="75"/>
      <c r="C35" s="43">
        <v>5171</v>
      </c>
      <c r="D35" s="188" t="s">
        <v>149</v>
      </c>
      <c r="E35" s="184" t="s">
        <v>126</v>
      </c>
      <c r="F35" s="79"/>
      <c r="G35" s="323"/>
      <c r="H35" s="107"/>
      <c r="I35" s="324"/>
      <c r="J35" s="107"/>
      <c r="K35" s="324"/>
      <c r="L35" s="107"/>
      <c r="M35" s="324"/>
      <c r="N35" s="107">
        <v>6500</v>
      </c>
      <c r="O35" s="324">
        <f>M35+N35</f>
        <v>6500</v>
      </c>
      <c r="P35" s="107">
        <v>-120</v>
      </c>
      <c r="Q35" s="324">
        <f>O35+P35</f>
        <v>6380</v>
      </c>
      <c r="R35" s="107"/>
      <c r="S35" s="324">
        <f>Q35+R35</f>
        <v>6380</v>
      </c>
    </row>
    <row r="36" spans="1:19" ht="14.25" customHeight="1">
      <c r="A36" s="197"/>
      <c r="B36" s="198"/>
      <c r="C36" s="138">
        <v>5169</v>
      </c>
      <c r="D36" s="188"/>
      <c r="E36" s="304" t="s">
        <v>171</v>
      </c>
      <c r="F36" s="63"/>
      <c r="G36" s="64"/>
      <c r="H36" s="200"/>
      <c r="I36" s="324"/>
      <c r="J36" s="200"/>
      <c r="K36" s="324"/>
      <c r="L36" s="200"/>
      <c r="M36" s="324"/>
      <c r="N36" s="200"/>
      <c r="O36" s="324"/>
      <c r="P36" s="236">
        <v>120</v>
      </c>
      <c r="Q36" s="325">
        <f>O36+P36</f>
        <v>120</v>
      </c>
      <c r="R36" s="200"/>
      <c r="S36" s="325">
        <f>Q36+R36</f>
        <v>120</v>
      </c>
    </row>
    <row r="37" spans="1:19" ht="13.5" customHeight="1" thickBot="1">
      <c r="A37" s="66"/>
      <c r="B37" s="67"/>
      <c r="C37" s="52">
        <v>5171</v>
      </c>
      <c r="D37" s="279"/>
      <c r="E37" s="271" t="s">
        <v>160</v>
      </c>
      <c r="F37" s="292"/>
      <c r="G37" s="326"/>
      <c r="H37" s="70"/>
      <c r="I37" s="325"/>
      <c r="J37" s="70"/>
      <c r="K37" s="325"/>
      <c r="L37" s="70"/>
      <c r="M37" s="325"/>
      <c r="N37" s="70">
        <v>6500</v>
      </c>
      <c r="O37" s="327">
        <f>M37+N37</f>
        <v>6500</v>
      </c>
      <c r="P37" s="70">
        <v>-120</v>
      </c>
      <c r="Q37" s="327">
        <f>O37+P37</f>
        <v>6380</v>
      </c>
      <c r="R37" s="70"/>
      <c r="S37" s="327">
        <f>Q37+R37</f>
        <v>6380</v>
      </c>
    </row>
    <row r="38" spans="1:19" ht="28.5" customHeight="1">
      <c r="A38" s="37">
        <v>5</v>
      </c>
      <c r="B38" s="38">
        <v>3122</v>
      </c>
      <c r="C38" s="49"/>
      <c r="D38" s="275"/>
      <c r="E38" s="116" t="s">
        <v>184</v>
      </c>
      <c r="F38" s="199"/>
      <c r="G38" s="255"/>
      <c r="H38" s="236"/>
      <c r="I38" s="328"/>
      <c r="J38" s="236"/>
      <c r="K38" s="328"/>
      <c r="L38" s="236"/>
      <c r="M38" s="328"/>
      <c r="N38" s="236"/>
      <c r="O38" s="328"/>
      <c r="P38" s="236"/>
      <c r="Q38" s="328"/>
      <c r="R38" s="236"/>
      <c r="S38" s="328"/>
    </row>
    <row r="39" spans="1:19" ht="13.5" customHeight="1">
      <c r="A39" s="41"/>
      <c r="B39" s="42"/>
      <c r="C39" s="43">
        <v>5331</v>
      </c>
      <c r="D39" s="312" t="s">
        <v>155</v>
      </c>
      <c r="E39" s="313" t="s">
        <v>185</v>
      </c>
      <c r="F39" s="63"/>
      <c r="G39" s="256"/>
      <c r="H39" s="201"/>
      <c r="I39" s="325"/>
      <c r="J39" s="201"/>
      <c r="K39" s="325"/>
      <c r="L39" s="201"/>
      <c r="M39" s="325"/>
      <c r="N39" s="201">
        <v>0</v>
      </c>
      <c r="O39" s="325">
        <v>0</v>
      </c>
      <c r="P39" s="65">
        <v>200</v>
      </c>
      <c r="Q39" s="324">
        <f>O39+P39</f>
        <v>200</v>
      </c>
      <c r="R39" s="201"/>
      <c r="S39" s="324">
        <f>Q39+R39</f>
        <v>200</v>
      </c>
    </row>
    <row r="40" spans="1:19" ht="13.5" customHeight="1" thickBot="1">
      <c r="A40" s="45"/>
      <c r="B40" s="46"/>
      <c r="C40" s="47">
        <v>5331</v>
      </c>
      <c r="D40" s="276"/>
      <c r="E40" s="315" t="s">
        <v>32</v>
      </c>
      <c r="F40" s="68"/>
      <c r="G40" s="69"/>
      <c r="H40" s="70"/>
      <c r="I40" s="327"/>
      <c r="J40" s="70"/>
      <c r="K40" s="327"/>
      <c r="L40" s="70"/>
      <c r="M40" s="327"/>
      <c r="N40" s="70">
        <v>0</v>
      </c>
      <c r="O40" s="327">
        <v>0</v>
      </c>
      <c r="P40" s="70">
        <v>200</v>
      </c>
      <c r="Q40" s="327">
        <f>O40+P40</f>
        <v>200</v>
      </c>
      <c r="R40" s="70"/>
      <c r="S40" s="327">
        <f>Q40+R40</f>
        <v>200</v>
      </c>
    </row>
    <row r="41" spans="1:19" ht="27" customHeight="1">
      <c r="A41" s="37">
        <v>7</v>
      </c>
      <c r="B41" s="38">
        <v>3122</v>
      </c>
      <c r="C41" s="39"/>
      <c r="D41" s="275"/>
      <c r="E41" s="143" t="s">
        <v>64</v>
      </c>
      <c r="F41" s="40"/>
      <c r="G41" s="329"/>
      <c r="H41" s="330"/>
      <c r="I41" s="331"/>
      <c r="J41" s="330"/>
      <c r="K41" s="331"/>
      <c r="L41" s="330"/>
      <c r="M41" s="331"/>
      <c r="N41" s="330"/>
      <c r="O41" s="331"/>
      <c r="P41" s="330"/>
      <c r="Q41" s="331"/>
      <c r="R41" s="330"/>
      <c r="S41" s="331"/>
    </row>
    <row r="42" spans="1:19" ht="12.75" customHeight="1">
      <c r="A42" s="144"/>
      <c r="B42" s="145"/>
      <c r="C42" s="43">
        <v>5331</v>
      </c>
      <c r="D42" s="146" t="s">
        <v>65</v>
      </c>
      <c r="E42" s="114" t="s">
        <v>66</v>
      </c>
      <c r="F42" s="135"/>
      <c r="G42" s="332"/>
      <c r="H42" s="104"/>
      <c r="I42" s="324"/>
      <c r="J42" s="159">
        <v>9824.2</v>
      </c>
      <c r="K42" s="324">
        <f>I42+J42</f>
        <v>9824.2</v>
      </c>
      <c r="L42" s="159"/>
      <c r="M42" s="324">
        <f>K42+L42</f>
        <v>9824.2</v>
      </c>
      <c r="N42" s="159"/>
      <c r="O42" s="324">
        <f>M42+N42</f>
        <v>9824.2</v>
      </c>
      <c r="P42" s="159"/>
      <c r="Q42" s="324">
        <f>O42+P42</f>
        <v>9824.2</v>
      </c>
      <c r="R42" s="159"/>
      <c r="S42" s="324">
        <f>Q42+R42</f>
        <v>9824.2</v>
      </c>
    </row>
    <row r="43" spans="1:19" ht="12.75" customHeight="1">
      <c r="A43" s="144"/>
      <c r="B43" s="145"/>
      <c r="C43" s="43">
        <v>6351</v>
      </c>
      <c r="D43" s="146" t="s">
        <v>65</v>
      </c>
      <c r="E43" s="114" t="s">
        <v>66</v>
      </c>
      <c r="F43" s="135"/>
      <c r="G43" s="332"/>
      <c r="H43" s="104"/>
      <c r="I43" s="324"/>
      <c r="J43" s="208">
        <v>1500</v>
      </c>
      <c r="K43" s="324">
        <f>I43+J43</f>
        <v>1500</v>
      </c>
      <c r="L43" s="174"/>
      <c r="M43" s="324">
        <f>K43+L43</f>
        <v>1500</v>
      </c>
      <c r="N43" s="174"/>
      <c r="O43" s="324">
        <f>M43+N43</f>
        <v>1500</v>
      </c>
      <c r="P43" s="174"/>
      <c r="Q43" s="324">
        <f>O43+P43</f>
        <v>1500</v>
      </c>
      <c r="R43" s="174"/>
      <c r="S43" s="324">
        <f>Q43+R43</f>
        <v>1500</v>
      </c>
    </row>
    <row r="44" spans="1:19" ht="12.75" customHeight="1">
      <c r="A44" s="168"/>
      <c r="B44" s="169"/>
      <c r="C44" s="172">
        <v>5331</v>
      </c>
      <c r="D44" s="170"/>
      <c r="E44" s="140" t="s">
        <v>32</v>
      </c>
      <c r="F44" s="171"/>
      <c r="G44" s="332"/>
      <c r="H44" s="104"/>
      <c r="I44" s="324"/>
      <c r="J44" s="209">
        <v>9824.2</v>
      </c>
      <c r="K44" s="325">
        <f>I44+J44</f>
        <v>9824.2</v>
      </c>
      <c r="L44" s="209"/>
      <c r="M44" s="325">
        <f>K44+L44</f>
        <v>9824.2</v>
      </c>
      <c r="N44" s="209"/>
      <c r="O44" s="325">
        <f>M44+N44</f>
        <v>9824.2</v>
      </c>
      <c r="P44" s="209"/>
      <c r="Q44" s="325">
        <f>O44+P44</f>
        <v>9824.2</v>
      </c>
      <c r="R44" s="209"/>
      <c r="S44" s="325">
        <f>Q44+R44</f>
        <v>9824.2</v>
      </c>
    </row>
    <row r="45" spans="1:19" ht="12.75" customHeight="1" thickBot="1">
      <c r="A45" s="45"/>
      <c r="B45" s="46"/>
      <c r="C45" s="47">
        <v>6351</v>
      </c>
      <c r="D45" s="276"/>
      <c r="E45" s="115" t="s">
        <v>15</v>
      </c>
      <c r="F45" s="48"/>
      <c r="G45" s="333"/>
      <c r="H45" s="141"/>
      <c r="I45" s="325"/>
      <c r="J45" s="141">
        <v>1500</v>
      </c>
      <c r="K45" s="325">
        <f>I45+J45</f>
        <v>1500</v>
      </c>
      <c r="L45" s="141"/>
      <c r="M45" s="325">
        <f>K45+L45</f>
        <v>1500</v>
      </c>
      <c r="N45" s="141"/>
      <c r="O45" s="325">
        <f>M45+N45</f>
        <v>1500</v>
      </c>
      <c r="P45" s="141"/>
      <c r="Q45" s="325">
        <f>O45+P45</f>
        <v>1500</v>
      </c>
      <c r="R45" s="141"/>
      <c r="S45" s="325">
        <f>Q45+R45</f>
        <v>1500</v>
      </c>
    </row>
    <row r="46" spans="1:19" ht="27" customHeight="1">
      <c r="A46" s="234">
        <v>8</v>
      </c>
      <c r="B46" s="39">
        <v>3123</v>
      </c>
      <c r="C46" s="49"/>
      <c r="D46" s="275"/>
      <c r="E46" s="245" t="s">
        <v>59</v>
      </c>
      <c r="F46" s="156"/>
      <c r="G46" s="329"/>
      <c r="H46" s="330"/>
      <c r="I46" s="331"/>
      <c r="J46" s="330"/>
      <c r="K46" s="331"/>
      <c r="L46" s="330"/>
      <c r="M46" s="331"/>
      <c r="N46" s="330"/>
      <c r="O46" s="331"/>
      <c r="P46" s="330"/>
      <c r="Q46" s="331"/>
      <c r="R46" s="330"/>
      <c r="S46" s="331"/>
    </row>
    <row r="47" spans="1:19" ht="12.75" customHeight="1">
      <c r="A47" s="242"/>
      <c r="B47" s="138"/>
      <c r="C47" s="43">
        <v>5331</v>
      </c>
      <c r="D47" s="188" t="s">
        <v>79</v>
      </c>
      <c r="E47" s="246" t="s">
        <v>60</v>
      </c>
      <c r="F47" s="157"/>
      <c r="G47" s="332">
        <v>1500</v>
      </c>
      <c r="H47" s="104"/>
      <c r="I47" s="324">
        <f>G47+H47</f>
        <v>1500</v>
      </c>
      <c r="J47" s="104"/>
      <c r="K47" s="334">
        <f>I47+J47</f>
        <v>1500</v>
      </c>
      <c r="L47" s="104"/>
      <c r="M47" s="324">
        <f>K47+L47</f>
        <v>1500</v>
      </c>
      <c r="N47" s="104">
        <v>580</v>
      </c>
      <c r="O47" s="324">
        <f>M47+N47</f>
        <v>2080</v>
      </c>
      <c r="P47" s="104"/>
      <c r="Q47" s="324">
        <f>O47+P47</f>
        <v>2080</v>
      </c>
      <c r="R47" s="104"/>
      <c r="S47" s="324">
        <f>Q47+R47</f>
        <v>2080</v>
      </c>
    </row>
    <row r="48" spans="1:19" ht="12.75" customHeight="1">
      <c r="A48" s="242"/>
      <c r="B48" s="138"/>
      <c r="C48" s="43">
        <v>5331</v>
      </c>
      <c r="D48" s="188" t="s">
        <v>150</v>
      </c>
      <c r="E48" s="246" t="s">
        <v>148</v>
      </c>
      <c r="F48" s="157"/>
      <c r="G48" s="332"/>
      <c r="H48" s="104"/>
      <c r="I48" s="324"/>
      <c r="J48" s="104"/>
      <c r="K48" s="334"/>
      <c r="L48" s="104"/>
      <c r="M48" s="324"/>
      <c r="N48" s="104">
        <v>650</v>
      </c>
      <c r="O48" s="324">
        <f>M48+N48</f>
        <v>650</v>
      </c>
      <c r="P48" s="104"/>
      <c r="Q48" s="324">
        <f>O48+P48</f>
        <v>650</v>
      </c>
      <c r="R48" s="104"/>
      <c r="S48" s="324">
        <f>Q48+R48</f>
        <v>650</v>
      </c>
    </row>
    <row r="49" spans="1:19" ht="25.5" customHeight="1">
      <c r="A49" s="237"/>
      <c r="B49" s="244"/>
      <c r="C49" s="147">
        <v>6351</v>
      </c>
      <c r="D49" s="277" t="s">
        <v>127</v>
      </c>
      <c r="E49" s="241" t="s">
        <v>128</v>
      </c>
      <c r="F49" s="249"/>
      <c r="G49" s="335"/>
      <c r="H49" s="240"/>
      <c r="I49" s="336"/>
      <c r="J49" s="240"/>
      <c r="K49" s="336"/>
      <c r="L49" s="240"/>
      <c r="M49" s="336"/>
      <c r="N49" s="166">
        <v>500</v>
      </c>
      <c r="O49" s="324">
        <f>M49+N49</f>
        <v>500</v>
      </c>
      <c r="P49" s="166"/>
      <c r="Q49" s="324">
        <f>O49+P49</f>
        <v>500</v>
      </c>
      <c r="R49" s="166"/>
      <c r="S49" s="324">
        <f>Q49+R49</f>
        <v>500</v>
      </c>
    </row>
    <row r="50" spans="1:19" ht="12.75" customHeight="1">
      <c r="A50" s="242"/>
      <c r="B50" s="138"/>
      <c r="C50" s="138">
        <v>5331</v>
      </c>
      <c r="D50" s="188"/>
      <c r="E50" s="247" t="s">
        <v>32</v>
      </c>
      <c r="F50" s="157"/>
      <c r="G50" s="333">
        <v>1500</v>
      </c>
      <c r="H50" s="141"/>
      <c r="I50" s="325">
        <f>G50+H50</f>
        <v>1500</v>
      </c>
      <c r="J50" s="141"/>
      <c r="K50" s="325">
        <f>I50+J50</f>
        <v>1500</v>
      </c>
      <c r="L50" s="141"/>
      <c r="M50" s="325">
        <f>K50+L50</f>
        <v>1500</v>
      </c>
      <c r="N50" s="141">
        <v>1230</v>
      </c>
      <c r="O50" s="325">
        <f>M50+N50</f>
        <v>2730</v>
      </c>
      <c r="P50" s="141"/>
      <c r="Q50" s="325">
        <f>O50+P50</f>
        <v>2730</v>
      </c>
      <c r="R50" s="141"/>
      <c r="S50" s="325">
        <f>Q50+R50</f>
        <v>2730</v>
      </c>
    </row>
    <row r="51" spans="1:19" ht="15" customHeight="1" thickBot="1">
      <c r="A51" s="243"/>
      <c r="B51" s="47"/>
      <c r="C51" s="47">
        <v>6351</v>
      </c>
      <c r="D51" s="276"/>
      <c r="E51" s="248" t="s">
        <v>15</v>
      </c>
      <c r="F51" s="158"/>
      <c r="G51" s="337"/>
      <c r="H51" s="136"/>
      <c r="I51" s="325"/>
      <c r="J51" s="206"/>
      <c r="K51" s="325"/>
      <c r="L51" s="206"/>
      <c r="M51" s="325"/>
      <c r="N51" s="206">
        <v>500</v>
      </c>
      <c r="O51" s="325">
        <f>M51+N51</f>
        <v>500</v>
      </c>
      <c r="P51" s="206"/>
      <c r="Q51" s="325">
        <f>O51+P51</f>
        <v>500</v>
      </c>
      <c r="R51" s="206"/>
      <c r="S51" s="325">
        <f>Q51+R51</f>
        <v>500</v>
      </c>
    </row>
    <row r="52" spans="1:19" ht="25.5" customHeight="1">
      <c r="A52" s="207">
        <v>12</v>
      </c>
      <c r="B52" s="72">
        <v>3122</v>
      </c>
      <c r="C52" s="49"/>
      <c r="D52" s="275"/>
      <c r="E52" s="202" t="s">
        <v>91</v>
      </c>
      <c r="F52" s="167"/>
      <c r="G52" s="338"/>
      <c r="H52" s="339"/>
      <c r="I52" s="340"/>
      <c r="J52" s="341"/>
      <c r="K52" s="342"/>
      <c r="L52" s="341"/>
      <c r="M52" s="342"/>
      <c r="N52" s="341"/>
      <c r="O52" s="342"/>
      <c r="P52" s="341"/>
      <c r="Q52" s="342"/>
      <c r="R52" s="341"/>
      <c r="S52" s="342"/>
    </row>
    <row r="53" spans="1:19" ht="16.5" customHeight="1">
      <c r="A53" s="162"/>
      <c r="B53" s="163"/>
      <c r="C53" s="43">
        <v>6351</v>
      </c>
      <c r="D53" s="203" t="s">
        <v>92</v>
      </c>
      <c r="E53" s="204" t="s">
        <v>93</v>
      </c>
      <c r="F53" s="282"/>
      <c r="G53" s="343"/>
      <c r="H53" s="166"/>
      <c r="I53" s="324"/>
      <c r="J53" s="205"/>
      <c r="K53" s="344">
        <f>I53+J53</f>
        <v>0</v>
      </c>
      <c r="L53" s="221">
        <v>110</v>
      </c>
      <c r="M53" s="324">
        <f>K53+L53</f>
        <v>110</v>
      </c>
      <c r="N53" s="221"/>
      <c r="O53" s="324">
        <f>M53+N53</f>
        <v>110</v>
      </c>
      <c r="P53" s="221"/>
      <c r="Q53" s="324">
        <f>O53+P53</f>
        <v>110</v>
      </c>
      <c r="R53" s="221"/>
      <c r="S53" s="324">
        <f>Q53+R53</f>
        <v>110</v>
      </c>
    </row>
    <row r="54" spans="1:19" ht="15" customHeight="1" thickBot="1">
      <c r="A54" s="45"/>
      <c r="B54" s="46"/>
      <c r="C54" s="47">
        <v>6351</v>
      </c>
      <c r="D54" s="276"/>
      <c r="E54" s="248" t="s">
        <v>15</v>
      </c>
      <c r="F54" s="158"/>
      <c r="G54" s="337"/>
      <c r="H54" s="136"/>
      <c r="I54" s="325"/>
      <c r="J54" s="206"/>
      <c r="K54" s="325">
        <f>I54+J54</f>
        <v>0</v>
      </c>
      <c r="L54" s="206">
        <v>110</v>
      </c>
      <c r="M54" s="325">
        <f>K54+L54</f>
        <v>110</v>
      </c>
      <c r="N54" s="206"/>
      <c r="O54" s="325">
        <f>M54+N54</f>
        <v>110</v>
      </c>
      <c r="P54" s="206"/>
      <c r="Q54" s="325">
        <f>O54+P54</f>
        <v>110</v>
      </c>
      <c r="R54" s="206"/>
      <c r="S54" s="325">
        <f>Q54+R54</f>
        <v>110</v>
      </c>
    </row>
    <row r="55" spans="1:19" ht="25.5" customHeight="1">
      <c r="A55" s="54">
        <v>18</v>
      </c>
      <c r="B55" s="164">
        <v>3123</v>
      </c>
      <c r="C55" s="39"/>
      <c r="D55" s="275"/>
      <c r="E55" s="113" t="s">
        <v>38</v>
      </c>
      <c r="F55" s="219" t="s">
        <v>108</v>
      </c>
      <c r="G55" s="338"/>
      <c r="H55" s="339"/>
      <c r="I55" s="340"/>
      <c r="J55" s="341"/>
      <c r="K55" s="342"/>
      <c r="L55" s="341"/>
      <c r="M55" s="342"/>
      <c r="N55" s="341"/>
      <c r="O55" s="342"/>
      <c r="P55" s="341"/>
      <c r="Q55" s="342"/>
      <c r="R55" s="341"/>
      <c r="S55" s="342"/>
    </row>
    <row r="56" spans="1:19" ht="17.25" customHeight="1">
      <c r="A56" s="162"/>
      <c r="B56" s="163"/>
      <c r="C56" s="43">
        <v>6351</v>
      </c>
      <c r="D56" s="188" t="s">
        <v>47</v>
      </c>
      <c r="E56" s="114" t="s">
        <v>109</v>
      </c>
      <c r="F56" s="165" t="s">
        <v>87</v>
      </c>
      <c r="G56" s="343"/>
      <c r="H56" s="166">
        <v>1815.7</v>
      </c>
      <c r="I56" s="324">
        <f>G56+H56</f>
        <v>1815.7</v>
      </c>
      <c r="J56" s="205"/>
      <c r="K56" s="344">
        <f>I56+J56</f>
        <v>1815.7</v>
      </c>
      <c r="L56" s="205"/>
      <c r="M56" s="324">
        <f>K56+L56</f>
        <v>1815.7</v>
      </c>
      <c r="N56" s="205"/>
      <c r="O56" s="324">
        <f>M56+N56</f>
        <v>1815.7</v>
      </c>
      <c r="P56" s="205"/>
      <c r="Q56" s="324">
        <f>O56+P56</f>
        <v>1815.7</v>
      </c>
      <c r="R56" s="205"/>
      <c r="S56" s="324">
        <f>Q56+R56</f>
        <v>1815.7</v>
      </c>
    </row>
    <row r="57" spans="1:19" ht="12.75" customHeight="1">
      <c r="A57" s="41"/>
      <c r="B57" s="42"/>
      <c r="C57" s="43">
        <v>6351</v>
      </c>
      <c r="D57" s="188" t="s">
        <v>47</v>
      </c>
      <c r="E57" s="114" t="s">
        <v>39</v>
      </c>
      <c r="F57" s="135"/>
      <c r="G57" s="332">
        <v>3000</v>
      </c>
      <c r="H57" s="345"/>
      <c r="I57" s="324">
        <f>G57+H57</f>
        <v>3000</v>
      </c>
      <c r="J57" s="159"/>
      <c r="K57" s="324">
        <f>I57+J57</f>
        <v>3000</v>
      </c>
      <c r="L57" s="159"/>
      <c r="M57" s="324">
        <f>K57+L57</f>
        <v>3000</v>
      </c>
      <c r="N57" s="159">
        <v>2200</v>
      </c>
      <c r="O57" s="324">
        <f>M57+N57</f>
        <v>5200</v>
      </c>
      <c r="P57" s="159"/>
      <c r="Q57" s="324">
        <f>O57+P57</f>
        <v>5200</v>
      </c>
      <c r="R57" s="159"/>
      <c r="S57" s="324">
        <f>Q57+R57</f>
        <v>5200</v>
      </c>
    </row>
    <row r="58" spans="1:19" ht="15" customHeight="1" thickBot="1">
      <c r="A58" s="45"/>
      <c r="B58" s="46"/>
      <c r="C58" s="47">
        <v>6351</v>
      </c>
      <c r="D58" s="276"/>
      <c r="E58" s="115" t="s">
        <v>15</v>
      </c>
      <c r="F58" s="48"/>
      <c r="G58" s="337">
        <v>3000</v>
      </c>
      <c r="H58" s="136">
        <v>1815.7</v>
      </c>
      <c r="I58" s="325">
        <f>G58+H58</f>
        <v>4815.7</v>
      </c>
      <c r="J58" s="136"/>
      <c r="K58" s="325">
        <f>I58+J58</f>
        <v>4815.7</v>
      </c>
      <c r="L58" s="136"/>
      <c r="M58" s="325">
        <f>K58+L58</f>
        <v>4815.7</v>
      </c>
      <c r="N58" s="136">
        <v>2200</v>
      </c>
      <c r="O58" s="325">
        <f>M58+N58</f>
        <v>7015.7</v>
      </c>
      <c r="P58" s="136"/>
      <c r="Q58" s="325">
        <f>O58+P58</f>
        <v>7015.7</v>
      </c>
      <c r="R58" s="136"/>
      <c r="S58" s="325">
        <f>Q58+R58</f>
        <v>7015.7</v>
      </c>
    </row>
    <row r="59" spans="1:19" ht="25.5" customHeight="1">
      <c r="A59" s="207">
        <v>32</v>
      </c>
      <c r="B59" s="72">
        <v>3147</v>
      </c>
      <c r="C59" s="49"/>
      <c r="D59" s="275"/>
      <c r="E59" s="202" t="s">
        <v>134</v>
      </c>
      <c r="F59" s="167"/>
      <c r="G59" s="338"/>
      <c r="H59" s="339"/>
      <c r="I59" s="340"/>
      <c r="J59" s="341"/>
      <c r="K59" s="342"/>
      <c r="L59" s="341"/>
      <c r="M59" s="342"/>
      <c r="N59" s="341"/>
      <c r="O59" s="342"/>
      <c r="P59" s="341"/>
      <c r="Q59" s="342"/>
      <c r="R59" s="341"/>
      <c r="S59" s="342"/>
    </row>
    <row r="60" spans="1:19" ht="16.5" customHeight="1">
      <c r="A60" s="162"/>
      <c r="B60" s="163"/>
      <c r="C60" s="43">
        <v>6351</v>
      </c>
      <c r="D60" s="203" t="s">
        <v>151</v>
      </c>
      <c r="E60" s="204" t="s">
        <v>129</v>
      </c>
      <c r="F60" s="282"/>
      <c r="G60" s="343"/>
      <c r="H60" s="166"/>
      <c r="I60" s="324"/>
      <c r="J60" s="205"/>
      <c r="K60" s="344"/>
      <c r="L60" s="221"/>
      <c r="M60" s="324"/>
      <c r="N60" s="221">
        <v>1300</v>
      </c>
      <c r="O60" s="324">
        <f>M60+N60</f>
        <v>1300</v>
      </c>
      <c r="P60" s="221"/>
      <c r="Q60" s="324">
        <f>O60+P60</f>
        <v>1300</v>
      </c>
      <c r="R60" s="221"/>
      <c r="S60" s="324">
        <f>Q60+R60</f>
        <v>1300</v>
      </c>
    </row>
    <row r="61" spans="1:19" ht="15" customHeight="1" thickBot="1">
      <c r="A61" s="45"/>
      <c r="B61" s="46"/>
      <c r="C61" s="47">
        <v>6351</v>
      </c>
      <c r="D61" s="276"/>
      <c r="E61" s="248" t="s">
        <v>15</v>
      </c>
      <c r="F61" s="158"/>
      <c r="G61" s="337"/>
      <c r="H61" s="136"/>
      <c r="I61" s="325"/>
      <c r="J61" s="206"/>
      <c r="K61" s="325"/>
      <c r="L61" s="206"/>
      <c r="M61" s="325"/>
      <c r="N61" s="206">
        <v>1300</v>
      </c>
      <c r="O61" s="325">
        <f>M61+N61</f>
        <v>1300</v>
      </c>
      <c r="P61" s="206"/>
      <c r="Q61" s="325">
        <f>O61+P61</f>
        <v>1300</v>
      </c>
      <c r="R61" s="206"/>
      <c r="S61" s="325">
        <f>Q61+R61</f>
        <v>1300</v>
      </c>
    </row>
    <row r="62" spans="1:19" ht="17.25" customHeight="1">
      <c r="A62" s="37">
        <v>38</v>
      </c>
      <c r="B62" s="38">
        <v>3121</v>
      </c>
      <c r="C62" s="39"/>
      <c r="D62" s="275"/>
      <c r="E62" s="113" t="s">
        <v>52</v>
      </c>
      <c r="F62" s="40"/>
      <c r="G62" s="329"/>
      <c r="H62" s="330"/>
      <c r="I62" s="331"/>
      <c r="J62" s="330"/>
      <c r="K62" s="331"/>
      <c r="L62" s="330"/>
      <c r="M62" s="331"/>
      <c r="N62" s="330"/>
      <c r="O62" s="331"/>
      <c r="P62" s="330"/>
      <c r="Q62" s="331"/>
      <c r="R62" s="330"/>
      <c r="S62" s="331"/>
    </row>
    <row r="63" spans="1:19" ht="12.75" customHeight="1">
      <c r="A63" s="41"/>
      <c r="B63" s="42"/>
      <c r="C63" s="43">
        <v>5331</v>
      </c>
      <c r="D63" s="188" t="s">
        <v>77</v>
      </c>
      <c r="E63" s="114" t="s">
        <v>49</v>
      </c>
      <c r="F63" s="44"/>
      <c r="G63" s="332">
        <v>800</v>
      </c>
      <c r="H63" s="104"/>
      <c r="I63" s="324">
        <f>G63+H63</f>
        <v>800</v>
      </c>
      <c r="J63" s="104"/>
      <c r="K63" s="324">
        <f>I63+J63</f>
        <v>800</v>
      </c>
      <c r="L63" s="104"/>
      <c r="M63" s="324">
        <f>K63+L63</f>
        <v>800</v>
      </c>
      <c r="N63" s="104"/>
      <c r="O63" s="324">
        <f>M63+N63</f>
        <v>800</v>
      </c>
      <c r="P63" s="104"/>
      <c r="Q63" s="324">
        <f>O63+P63</f>
        <v>800</v>
      </c>
      <c r="R63" s="104"/>
      <c r="S63" s="324">
        <f>Q63+R63</f>
        <v>800</v>
      </c>
    </row>
    <row r="64" spans="1:19" ht="12.75" customHeight="1">
      <c r="A64" s="41"/>
      <c r="B64" s="42"/>
      <c r="C64" s="43">
        <v>5331</v>
      </c>
      <c r="D64" s="188" t="s">
        <v>78</v>
      </c>
      <c r="E64" s="114" t="s">
        <v>50</v>
      </c>
      <c r="F64" s="44"/>
      <c r="G64" s="332">
        <v>150</v>
      </c>
      <c r="H64" s="104"/>
      <c r="I64" s="324">
        <f>G64+H64</f>
        <v>150</v>
      </c>
      <c r="J64" s="104"/>
      <c r="K64" s="324">
        <f>I64+J64</f>
        <v>150</v>
      </c>
      <c r="L64" s="104"/>
      <c r="M64" s="324">
        <f>K64+L64</f>
        <v>150</v>
      </c>
      <c r="N64" s="104"/>
      <c r="O64" s="324">
        <f>M64+N64</f>
        <v>150</v>
      </c>
      <c r="P64" s="104"/>
      <c r="Q64" s="324">
        <f>O64+P64</f>
        <v>150</v>
      </c>
      <c r="R64" s="104"/>
      <c r="S64" s="324">
        <f>Q64+R64</f>
        <v>150</v>
      </c>
    </row>
    <row r="65" spans="1:19" ht="12.75" customHeight="1">
      <c r="A65" s="41"/>
      <c r="B65" s="42"/>
      <c r="C65" s="43">
        <v>6351</v>
      </c>
      <c r="D65" s="188" t="s">
        <v>80</v>
      </c>
      <c r="E65" s="114" t="s">
        <v>51</v>
      </c>
      <c r="F65" s="44"/>
      <c r="G65" s="332">
        <v>1100</v>
      </c>
      <c r="H65" s="141"/>
      <c r="I65" s="324">
        <f>G65+H65</f>
        <v>1100</v>
      </c>
      <c r="J65" s="141"/>
      <c r="K65" s="324">
        <f>I65+J65</f>
        <v>1100</v>
      </c>
      <c r="L65" s="141"/>
      <c r="M65" s="324">
        <f>K65+L65</f>
        <v>1100</v>
      </c>
      <c r="N65" s="141"/>
      <c r="O65" s="324">
        <f>M65+N65</f>
        <v>1100</v>
      </c>
      <c r="P65" s="141"/>
      <c r="Q65" s="324">
        <f>O65+P65</f>
        <v>1100</v>
      </c>
      <c r="R65" s="141"/>
      <c r="S65" s="324">
        <f>Q65+R65</f>
        <v>1100</v>
      </c>
    </row>
    <row r="66" spans="1:19" ht="12.75" customHeight="1">
      <c r="A66" s="41"/>
      <c r="B66" s="42"/>
      <c r="C66" s="138">
        <v>5331</v>
      </c>
      <c r="D66" s="188"/>
      <c r="E66" s="140" t="s">
        <v>32</v>
      </c>
      <c r="F66" s="44"/>
      <c r="G66" s="333">
        <v>950</v>
      </c>
      <c r="H66" s="141"/>
      <c r="I66" s="325">
        <f>G66+H66</f>
        <v>950</v>
      </c>
      <c r="J66" s="141"/>
      <c r="K66" s="325">
        <f>I66+J66</f>
        <v>950</v>
      </c>
      <c r="L66" s="141"/>
      <c r="M66" s="325">
        <f>K66+L66</f>
        <v>950</v>
      </c>
      <c r="N66" s="141"/>
      <c r="O66" s="325">
        <f>M66+N66</f>
        <v>950</v>
      </c>
      <c r="P66" s="141"/>
      <c r="Q66" s="325">
        <f>O66+P66</f>
        <v>950</v>
      </c>
      <c r="R66" s="141"/>
      <c r="S66" s="325">
        <f>Q66+R66</f>
        <v>950</v>
      </c>
    </row>
    <row r="67" spans="1:19" ht="12.75" customHeight="1" thickBot="1">
      <c r="A67" s="50"/>
      <c r="B67" s="51"/>
      <c r="C67" s="52">
        <v>6351</v>
      </c>
      <c r="D67" s="278"/>
      <c r="E67" s="139" t="s">
        <v>15</v>
      </c>
      <c r="F67" s="53"/>
      <c r="G67" s="346">
        <v>1100</v>
      </c>
      <c r="H67" s="160"/>
      <c r="I67" s="336">
        <f>G67+H67</f>
        <v>1100</v>
      </c>
      <c r="J67" s="160"/>
      <c r="K67" s="325">
        <f>I67+J67</f>
        <v>1100</v>
      </c>
      <c r="L67" s="160"/>
      <c r="M67" s="325">
        <f>K67+L67</f>
        <v>1100</v>
      </c>
      <c r="N67" s="160"/>
      <c r="O67" s="325">
        <f>M67+N67</f>
        <v>1100</v>
      </c>
      <c r="P67" s="160"/>
      <c r="Q67" s="325">
        <f>O67+P67</f>
        <v>1100</v>
      </c>
      <c r="R67" s="160"/>
      <c r="S67" s="325">
        <f>Q67+R67</f>
        <v>1100</v>
      </c>
    </row>
    <row r="68" spans="1:19" ht="20.25" customHeight="1">
      <c r="A68" s="37">
        <v>39</v>
      </c>
      <c r="B68" s="38">
        <v>3121</v>
      </c>
      <c r="C68" s="39"/>
      <c r="D68" s="275"/>
      <c r="E68" s="113" t="s">
        <v>187</v>
      </c>
      <c r="F68" s="40"/>
      <c r="G68" s="329"/>
      <c r="H68" s="330"/>
      <c r="I68" s="331"/>
      <c r="J68" s="330"/>
      <c r="K68" s="331"/>
      <c r="L68" s="330"/>
      <c r="M68" s="331"/>
      <c r="N68" s="330"/>
      <c r="O68" s="331"/>
      <c r="P68" s="330"/>
      <c r="Q68" s="331"/>
      <c r="R68" s="330"/>
      <c r="S68" s="331"/>
    </row>
    <row r="69" spans="1:19" ht="12.75" customHeight="1">
      <c r="A69" s="41"/>
      <c r="B69" s="42"/>
      <c r="C69" s="43">
        <v>6351</v>
      </c>
      <c r="D69" s="188" t="s">
        <v>40</v>
      </c>
      <c r="E69" s="114" t="s">
        <v>41</v>
      </c>
      <c r="F69" s="44"/>
      <c r="G69" s="332">
        <v>2300</v>
      </c>
      <c r="H69" s="104"/>
      <c r="I69" s="324">
        <f>G69+H69</f>
        <v>2300</v>
      </c>
      <c r="J69" s="104"/>
      <c r="K69" s="324">
        <f>I69+J69</f>
        <v>2300</v>
      </c>
      <c r="L69" s="104"/>
      <c r="M69" s="324">
        <f>K69+L69</f>
        <v>2300</v>
      </c>
      <c r="N69" s="104"/>
      <c r="O69" s="324">
        <f>M69+N69</f>
        <v>2300</v>
      </c>
      <c r="P69" s="104"/>
      <c r="Q69" s="324">
        <f>O69+P69</f>
        <v>2300</v>
      </c>
      <c r="R69" s="104"/>
      <c r="S69" s="324">
        <f>Q69+R69</f>
        <v>2300</v>
      </c>
    </row>
    <row r="70" spans="1:19" ht="12.75" customHeight="1" thickBot="1">
      <c r="A70" s="45"/>
      <c r="B70" s="46"/>
      <c r="C70" s="47">
        <v>6351</v>
      </c>
      <c r="D70" s="276"/>
      <c r="E70" s="115" t="s">
        <v>15</v>
      </c>
      <c r="F70" s="48"/>
      <c r="G70" s="337">
        <v>2300</v>
      </c>
      <c r="H70" s="136"/>
      <c r="I70" s="325">
        <f>G70+H70</f>
        <v>2300</v>
      </c>
      <c r="J70" s="136"/>
      <c r="K70" s="325">
        <f>I70+J70</f>
        <v>2300</v>
      </c>
      <c r="L70" s="136"/>
      <c r="M70" s="325">
        <f>K70+L70</f>
        <v>2300</v>
      </c>
      <c r="N70" s="136"/>
      <c r="O70" s="325">
        <f>M70+N70</f>
        <v>2300</v>
      </c>
      <c r="P70" s="136"/>
      <c r="Q70" s="325">
        <f>O70+P70</f>
        <v>2300</v>
      </c>
      <c r="R70" s="136"/>
      <c r="S70" s="325">
        <f>Q70+R70</f>
        <v>2300</v>
      </c>
    </row>
    <row r="71" spans="1:19" ht="14.25" customHeight="1">
      <c r="A71" s="37">
        <v>41</v>
      </c>
      <c r="B71" s="38">
        <v>3122</v>
      </c>
      <c r="C71" s="49"/>
      <c r="D71" s="275"/>
      <c r="E71" s="116" t="s">
        <v>53</v>
      </c>
      <c r="F71" s="40"/>
      <c r="G71" s="329"/>
      <c r="H71" s="330"/>
      <c r="I71" s="331"/>
      <c r="J71" s="330"/>
      <c r="K71" s="331"/>
      <c r="L71" s="330"/>
      <c r="M71" s="331"/>
      <c r="N71" s="330"/>
      <c r="O71" s="331"/>
      <c r="P71" s="330"/>
      <c r="Q71" s="331"/>
      <c r="R71" s="330"/>
      <c r="S71" s="331"/>
    </row>
    <row r="72" spans="1:19" ht="12.75" customHeight="1">
      <c r="A72" s="41"/>
      <c r="B72" s="42"/>
      <c r="C72" s="43">
        <v>6351</v>
      </c>
      <c r="D72" s="188" t="s">
        <v>81</v>
      </c>
      <c r="E72" s="114" t="s">
        <v>54</v>
      </c>
      <c r="F72" s="44"/>
      <c r="G72" s="332">
        <v>3300</v>
      </c>
      <c r="H72" s="104"/>
      <c r="I72" s="324">
        <f>G72+H72</f>
        <v>3300</v>
      </c>
      <c r="J72" s="104"/>
      <c r="K72" s="324">
        <f>I72+J72</f>
        <v>3300</v>
      </c>
      <c r="L72" s="104"/>
      <c r="M72" s="324">
        <f>K72+L72</f>
        <v>3300</v>
      </c>
      <c r="N72" s="104"/>
      <c r="O72" s="324">
        <f>M72+N72</f>
        <v>3300</v>
      </c>
      <c r="P72" s="104"/>
      <c r="Q72" s="324">
        <f>O72+P72</f>
        <v>3300</v>
      </c>
      <c r="R72" s="104"/>
      <c r="S72" s="324">
        <f>Q72+R72</f>
        <v>3300</v>
      </c>
    </row>
    <row r="73" spans="1:19" ht="12.75" customHeight="1" thickBot="1">
      <c r="A73" s="45"/>
      <c r="B73" s="46"/>
      <c r="C73" s="47">
        <v>6351</v>
      </c>
      <c r="D73" s="276"/>
      <c r="E73" s="115" t="s">
        <v>15</v>
      </c>
      <c r="F73" s="48"/>
      <c r="G73" s="337">
        <v>3300</v>
      </c>
      <c r="H73" s="136"/>
      <c r="I73" s="325">
        <f>G73+H73</f>
        <v>3300</v>
      </c>
      <c r="J73" s="136"/>
      <c r="K73" s="325">
        <f>I73+J73</f>
        <v>3300</v>
      </c>
      <c r="L73" s="136"/>
      <c r="M73" s="325">
        <f>K73+L73</f>
        <v>3300</v>
      </c>
      <c r="N73" s="136"/>
      <c r="O73" s="325">
        <f>M73+N73</f>
        <v>3300</v>
      </c>
      <c r="P73" s="136"/>
      <c r="Q73" s="325">
        <f>O73+P73</f>
        <v>3300</v>
      </c>
      <c r="R73" s="136"/>
      <c r="S73" s="325">
        <f>Q73+R73</f>
        <v>3300</v>
      </c>
    </row>
    <row r="74" spans="1:19" ht="27" customHeight="1">
      <c r="A74" s="71">
        <v>44</v>
      </c>
      <c r="B74" s="71">
        <v>3123</v>
      </c>
      <c r="C74" s="72"/>
      <c r="D74" s="179"/>
      <c r="E74" s="118" t="s">
        <v>67</v>
      </c>
      <c r="F74" s="40"/>
      <c r="G74" s="329"/>
      <c r="H74" s="330"/>
      <c r="I74" s="331"/>
      <c r="J74" s="330"/>
      <c r="K74" s="331"/>
      <c r="L74" s="330"/>
      <c r="M74" s="331"/>
      <c r="N74" s="330"/>
      <c r="O74" s="331"/>
      <c r="P74" s="330"/>
      <c r="Q74" s="331"/>
      <c r="R74" s="330"/>
      <c r="S74" s="331"/>
    </row>
    <row r="75" spans="1:19" ht="12.75" customHeight="1">
      <c r="A75" s="74"/>
      <c r="B75" s="75"/>
      <c r="C75" s="76">
        <v>6351</v>
      </c>
      <c r="D75" s="188" t="s">
        <v>68</v>
      </c>
      <c r="E75" s="120" t="s">
        <v>69</v>
      </c>
      <c r="F75" s="134"/>
      <c r="G75" s="332"/>
      <c r="H75" s="104"/>
      <c r="I75" s="324">
        <f>G75+H75</f>
        <v>0</v>
      </c>
      <c r="J75" s="104">
        <v>1950</v>
      </c>
      <c r="K75" s="324">
        <f>I75+J75</f>
        <v>1950</v>
      </c>
      <c r="L75" s="104"/>
      <c r="M75" s="324">
        <f>K75+L75</f>
        <v>1950</v>
      </c>
      <c r="N75" s="104"/>
      <c r="O75" s="324">
        <f>M75+N75</f>
        <v>1950</v>
      </c>
      <c r="P75" s="104"/>
      <c r="Q75" s="324">
        <f>O75+P75</f>
        <v>1950</v>
      </c>
      <c r="R75" s="104"/>
      <c r="S75" s="324">
        <f>Q75+R75</f>
        <v>1950</v>
      </c>
    </row>
    <row r="76" spans="1:19" ht="15.75" customHeight="1" thickBot="1">
      <c r="A76" s="66"/>
      <c r="B76" s="67"/>
      <c r="C76" s="47">
        <v>6351</v>
      </c>
      <c r="D76" s="274"/>
      <c r="E76" s="121" t="s">
        <v>15</v>
      </c>
      <c r="F76" s="48"/>
      <c r="G76" s="337"/>
      <c r="H76" s="260"/>
      <c r="I76" s="327">
        <f>G76+H76</f>
        <v>0</v>
      </c>
      <c r="J76" s="260">
        <v>1950</v>
      </c>
      <c r="K76" s="327">
        <f>I76+J76</f>
        <v>1950</v>
      </c>
      <c r="L76" s="260"/>
      <c r="M76" s="327">
        <f>K76+L76</f>
        <v>1950</v>
      </c>
      <c r="N76" s="260"/>
      <c r="O76" s="327">
        <f>M76+N76</f>
        <v>1950</v>
      </c>
      <c r="P76" s="260"/>
      <c r="Q76" s="327">
        <f>O76+P76</f>
        <v>1950</v>
      </c>
      <c r="R76" s="260"/>
      <c r="S76" s="327">
        <f>Q76+R76</f>
        <v>1950</v>
      </c>
    </row>
    <row r="77" spans="1:19" ht="27" customHeight="1">
      <c r="A77" s="177">
        <v>45</v>
      </c>
      <c r="B77" s="177">
        <v>3124</v>
      </c>
      <c r="C77" s="178"/>
      <c r="D77" s="179"/>
      <c r="E77" s="180" t="s">
        <v>76</v>
      </c>
      <c r="F77" s="220" t="s">
        <v>110</v>
      </c>
      <c r="G77" s="329"/>
      <c r="H77" s="330"/>
      <c r="I77" s="331"/>
      <c r="J77" s="330"/>
      <c r="K77" s="331"/>
      <c r="L77" s="330"/>
      <c r="M77" s="331"/>
      <c r="N77" s="330"/>
      <c r="O77" s="331"/>
      <c r="P77" s="330"/>
      <c r="Q77" s="331"/>
      <c r="R77" s="330"/>
      <c r="S77" s="331"/>
    </row>
    <row r="78" spans="1:19" ht="12.75" customHeight="1">
      <c r="A78" s="181"/>
      <c r="B78" s="182"/>
      <c r="C78" s="183">
        <v>6351</v>
      </c>
      <c r="D78" s="211" t="s">
        <v>82</v>
      </c>
      <c r="E78" s="184" t="s">
        <v>120</v>
      </c>
      <c r="F78" s="134" t="s">
        <v>87</v>
      </c>
      <c r="G78" s="332"/>
      <c r="H78" s="159">
        <v>16253</v>
      </c>
      <c r="I78" s="324">
        <f>G78+H78</f>
        <v>16253</v>
      </c>
      <c r="J78" s="159"/>
      <c r="K78" s="344">
        <f>I78+J78</f>
        <v>16253</v>
      </c>
      <c r="L78" s="159"/>
      <c r="M78" s="344">
        <f>K78+L78</f>
        <v>16253</v>
      </c>
      <c r="N78" s="159"/>
      <c r="O78" s="344">
        <f aca="true" t="shared" si="0" ref="O78:O83">M78+N78</f>
        <v>16253</v>
      </c>
      <c r="P78" s="159"/>
      <c r="Q78" s="344">
        <f aca="true" t="shared" si="1" ref="Q78:Q83">O78+P78</f>
        <v>16253</v>
      </c>
      <c r="R78" s="159"/>
      <c r="S78" s="344">
        <f aca="true" t="shared" si="2" ref="S78:S83">Q78+R78</f>
        <v>16253</v>
      </c>
    </row>
    <row r="79" spans="1:19" ht="12.75" customHeight="1">
      <c r="A79" s="181"/>
      <c r="B79" s="186"/>
      <c r="C79" s="187">
        <v>6351</v>
      </c>
      <c r="D79" s="211" t="s">
        <v>82</v>
      </c>
      <c r="E79" s="184" t="s">
        <v>120</v>
      </c>
      <c r="F79" s="134"/>
      <c r="G79" s="332"/>
      <c r="H79" s="159"/>
      <c r="I79" s="324"/>
      <c r="J79" s="159"/>
      <c r="K79" s="344"/>
      <c r="L79" s="159"/>
      <c r="M79" s="344"/>
      <c r="N79" s="159">
        <v>8300</v>
      </c>
      <c r="O79" s="344">
        <f t="shared" si="0"/>
        <v>8300</v>
      </c>
      <c r="P79" s="159"/>
      <c r="Q79" s="344">
        <f t="shared" si="1"/>
        <v>8300</v>
      </c>
      <c r="R79" s="159"/>
      <c r="S79" s="344">
        <f t="shared" si="2"/>
        <v>8300</v>
      </c>
    </row>
    <row r="80" spans="1:19" ht="12.75" customHeight="1">
      <c r="A80" s="181"/>
      <c r="B80" s="186"/>
      <c r="C80" s="187">
        <v>6351</v>
      </c>
      <c r="D80" s="188" t="s">
        <v>152</v>
      </c>
      <c r="E80" s="184" t="s">
        <v>130</v>
      </c>
      <c r="F80" s="134"/>
      <c r="G80" s="332"/>
      <c r="H80" s="159"/>
      <c r="I80" s="324"/>
      <c r="J80" s="159"/>
      <c r="K80" s="344"/>
      <c r="L80" s="159"/>
      <c r="M80" s="344"/>
      <c r="N80" s="159">
        <v>600</v>
      </c>
      <c r="O80" s="344">
        <f t="shared" si="0"/>
        <v>600</v>
      </c>
      <c r="P80" s="159"/>
      <c r="Q80" s="344">
        <f t="shared" si="1"/>
        <v>600</v>
      </c>
      <c r="R80" s="159"/>
      <c r="S80" s="344">
        <f t="shared" si="2"/>
        <v>600</v>
      </c>
    </row>
    <row r="81" spans="1:19" ht="12.75" customHeight="1">
      <c r="A81" s="191"/>
      <c r="B81" s="186"/>
      <c r="C81" s="187">
        <v>5331</v>
      </c>
      <c r="D81" s="188" t="s">
        <v>88</v>
      </c>
      <c r="E81" s="189" t="s">
        <v>89</v>
      </c>
      <c r="F81" s="134"/>
      <c r="G81" s="332"/>
      <c r="H81" s="159"/>
      <c r="I81" s="324"/>
      <c r="J81" s="213">
        <v>1700</v>
      </c>
      <c r="K81" s="344">
        <f>I81+J81</f>
        <v>1700</v>
      </c>
      <c r="L81" s="175"/>
      <c r="M81" s="344">
        <f>K81+L81</f>
        <v>1700</v>
      </c>
      <c r="N81" s="175"/>
      <c r="O81" s="344">
        <f t="shared" si="0"/>
        <v>1700</v>
      </c>
      <c r="P81" s="175"/>
      <c r="Q81" s="344">
        <f t="shared" si="1"/>
        <v>1700</v>
      </c>
      <c r="R81" s="175"/>
      <c r="S81" s="344">
        <f t="shared" si="2"/>
        <v>1700</v>
      </c>
    </row>
    <row r="82" spans="1:19" ht="12.75" customHeight="1">
      <c r="A82" s="185"/>
      <c r="B82" s="190"/>
      <c r="C82" s="191">
        <v>5331</v>
      </c>
      <c r="D82" s="192"/>
      <c r="E82" s="193" t="s">
        <v>32</v>
      </c>
      <c r="F82" s="134"/>
      <c r="G82" s="332"/>
      <c r="H82" s="159"/>
      <c r="I82" s="324"/>
      <c r="J82" s="214">
        <v>1700</v>
      </c>
      <c r="K82" s="347">
        <f>I82+J82</f>
        <v>1700</v>
      </c>
      <c r="L82" s="176"/>
      <c r="M82" s="347">
        <f>K82+L82</f>
        <v>1700</v>
      </c>
      <c r="N82" s="176"/>
      <c r="O82" s="347">
        <f t="shared" si="0"/>
        <v>1700</v>
      </c>
      <c r="P82" s="176"/>
      <c r="Q82" s="347">
        <f t="shared" si="1"/>
        <v>1700</v>
      </c>
      <c r="R82" s="176"/>
      <c r="S82" s="347">
        <f t="shared" si="2"/>
        <v>1700</v>
      </c>
    </row>
    <row r="83" spans="1:19" ht="15.75" customHeight="1" thickBot="1">
      <c r="A83" s="194"/>
      <c r="B83" s="195"/>
      <c r="C83" s="388">
        <v>6351</v>
      </c>
      <c r="D83" s="274"/>
      <c r="E83" s="389" t="s">
        <v>15</v>
      </c>
      <c r="F83" s="48"/>
      <c r="G83" s="337"/>
      <c r="H83" s="260">
        <v>16253</v>
      </c>
      <c r="I83" s="327">
        <f>G83+H83</f>
        <v>16253</v>
      </c>
      <c r="J83" s="260"/>
      <c r="K83" s="390">
        <f>I83+J83</f>
        <v>16253</v>
      </c>
      <c r="L83" s="260"/>
      <c r="M83" s="390">
        <f>K83+L83</f>
        <v>16253</v>
      </c>
      <c r="N83" s="260">
        <v>8900</v>
      </c>
      <c r="O83" s="390">
        <f t="shared" si="0"/>
        <v>25153</v>
      </c>
      <c r="P83" s="260"/>
      <c r="Q83" s="390">
        <f t="shared" si="1"/>
        <v>25153</v>
      </c>
      <c r="R83" s="260"/>
      <c r="S83" s="390">
        <f t="shared" si="2"/>
        <v>25153</v>
      </c>
    </row>
    <row r="84" spans="1:19" ht="15" customHeight="1">
      <c r="A84" s="71">
        <v>46</v>
      </c>
      <c r="B84" s="71">
        <v>3114</v>
      </c>
      <c r="C84" s="72"/>
      <c r="D84" s="179"/>
      <c r="E84" s="118" t="s">
        <v>70</v>
      </c>
      <c r="F84" s="40"/>
      <c r="G84" s="329"/>
      <c r="H84" s="330"/>
      <c r="I84" s="331"/>
      <c r="J84" s="330"/>
      <c r="K84" s="331"/>
      <c r="L84" s="330"/>
      <c r="M84" s="331"/>
      <c r="N84" s="330"/>
      <c r="O84" s="331"/>
      <c r="P84" s="330"/>
      <c r="Q84" s="331"/>
      <c r="R84" s="330"/>
      <c r="S84" s="331"/>
    </row>
    <row r="85" spans="1:19" ht="12.75" customHeight="1">
      <c r="A85" s="74"/>
      <c r="B85" s="75"/>
      <c r="C85" s="147">
        <v>6351</v>
      </c>
      <c r="D85" s="148" t="s">
        <v>71</v>
      </c>
      <c r="E85" s="149" t="s">
        <v>72</v>
      </c>
      <c r="F85" s="134"/>
      <c r="G85" s="332"/>
      <c r="H85" s="104"/>
      <c r="I85" s="324">
        <f>G85+H85</f>
        <v>0</v>
      </c>
      <c r="J85" s="104">
        <v>3332</v>
      </c>
      <c r="K85" s="344">
        <f>I85+J85</f>
        <v>3332</v>
      </c>
      <c r="L85" s="104"/>
      <c r="M85" s="324">
        <f>K85+L85</f>
        <v>3332</v>
      </c>
      <c r="N85" s="104"/>
      <c r="O85" s="324">
        <f>M85+N85</f>
        <v>3332</v>
      </c>
      <c r="P85" s="104"/>
      <c r="Q85" s="324">
        <f>O85+P85</f>
        <v>3332</v>
      </c>
      <c r="R85" s="104"/>
      <c r="S85" s="324">
        <f>Q85+R85</f>
        <v>3332</v>
      </c>
    </row>
    <row r="86" spans="1:19" ht="15.75" customHeight="1" thickBot="1">
      <c r="A86" s="66"/>
      <c r="B86" s="67"/>
      <c r="C86" s="138">
        <v>6351</v>
      </c>
      <c r="D86" s="196"/>
      <c r="E86" s="151" t="s">
        <v>15</v>
      </c>
      <c r="F86" s="53"/>
      <c r="G86" s="346"/>
      <c r="H86" s="160"/>
      <c r="I86" s="327">
        <f>G86+H86</f>
        <v>0</v>
      </c>
      <c r="J86" s="160">
        <v>3332</v>
      </c>
      <c r="K86" s="325">
        <f>I86+J86</f>
        <v>3332</v>
      </c>
      <c r="L86" s="160"/>
      <c r="M86" s="325">
        <f>K86+L86</f>
        <v>3332</v>
      </c>
      <c r="N86" s="160"/>
      <c r="O86" s="325">
        <f>M86+N86</f>
        <v>3332</v>
      </c>
      <c r="P86" s="160"/>
      <c r="Q86" s="325">
        <f>O86+P86</f>
        <v>3332</v>
      </c>
      <c r="R86" s="160"/>
      <c r="S86" s="325">
        <f>Q86+R86</f>
        <v>3332</v>
      </c>
    </row>
    <row r="87" spans="1:19" ht="27" customHeight="1">
      <c r="A87" s="37">
        <v>47</v>
      </c>
      <c r="B87" s="38">
        <v>3114</v>
      </c>
      <c r="C87" s="49"/>
      <c r="D87" s="275"/>
      <c r="E87" s="116" t="s">
        <v>34</v>
      </c>
      <c r="F87" s="40"/>
      <c r="G87" s="329"/>
      <c r="H87" s="330"/>
      <c r="I87" s="331"/>
      <c r="J87" s="330"/>
      <c r="K87" s="331"/>
      <c r="L87" s="330"/>
      <c r="M87" s="331"/>
      <c r="N87" s="330"/>
      <c r="O87" s="331"/>
      <c r="P87" s="330"/>
      <c r="Q87" s="331"/>
      <c r="R87" s="330"/>
      <c r="S87" s="331"/>
    </row>
    <row r="88" spans="1:19" ht="12.75" customHeight="1">
      <c r="A88" s="41"/>
      <c r="B88" s="42"/>
      <c r="C88" s="43">
        <v>6351</v>
      </c>
      <c r="D88" s="188" t="s">
        <v>37</v>
      </c>
      <c r="E88" s="114" t="s">
        <v>35</v>
      </c>
      <c r="F88" s="134"/>
      <c r="G88" s="332">
        <v>3000</v>
      </c>
      <c r="H88" s="141"/>
      <c r="I88" s="324">
        <f>G88+H88</f>
        <v>3000</v>
      </c>
      <c r="J88" s="141"/>
      <c r="K88" s="324">
        <f>I88+J88</f>
        <v>3000</v>
      </c>
      <c r="L88" s="141"/>
      <c r="M88" s="324">
        <f>K88+L88</f>
        <v>3000</v>
      </c>
      <c r="N88" s="141"/>
      <c r="O88" s="324">
        <f>M88+N88</f>
        <v>3000</v>
      </c>
      <c r="P88" s="141"/>
      <c r="Q88" s="324">
        <f>O88+P88</f>
        <v>3000</v>
      </c>
      <c r="R88" s="141"/>
      <c r="S88" s="324">
        <f>Q88+R88</f>
        <v>3000</v>
      </c>
    </row>
    <row r="89" spans="1:19" ht="12.75" customHeight="1">
      <c r="A89" s="41"/>
      <c r="B89" s="42"/>
      <c r="C89" s="43">
        <v>6351</v>
      </c>
      <c r="D89" s="188" t="s">
        <v>177</v>
      </c>
      <c r="E89" s="114" t="s">
        <v>167</v>
      </c>
      <c r="F89" s="283"/>
      <c r="G89" s="332"/>
      <c r="H89" s="141"/>
      <c r="I89" s="324"/>
      <c r="J89" s="141"/>
      <c r="K89" s="324"/>
      <c r="L89" s="141"/>
      <c r="M89" s="324"/>
      <c r="N89" s="141"/>
      <c r="O89" s="324"/>
      <c r="P89" s="104">
        <v>150</v>
      </c>
      <c r="Q89" s="324">
        <f>O89+P89</f>
        <v>150</v>
      </c>
      <c r="R89" s="104"/>
      <c r="S89" s="324">
        <f>Q89+R89</f>
        <v>150</v>
      </c>
    </row>
    <row r="90" spans="1:19" ht="12.75" customHeight="1" thickBot="1">
      <c r="A90" s="50"/>
      <c r="B90" s="51"/>
      <c r="C90" s="52">
        <v>6351</v>
      </c>
      <c r="D90" s="278"/>
      <c r="E90" s="139" t="s">
        <v>15</v>
      </c>
      <c r="F90" s="53"/>
      <c r="G90" s="346">
        <v>3000</v>
      </c>
      <c r="H90" s="160"/>
      <c r="I90" s="348">
        <f>G90+H90</f>
        <v>3000</v>
      </c>
      <c r="J90" s="160"/>
      <c r="K90" s="336">
        <f>I90+J90</f>
        <v>3000</v>
      </c>
      <c r="L90" s="160"/>
      <c r="M90" s="336">
        <f>K90+L90</f>
        <v>3000</v>
      </c>
      <c r="N90" s="160"/>
      <c r="O90" s="336">
        <f>M90+N90</f>
        <v>3000</v>
      </c>
      <c r="P90" s="374">
        <v>150</v>
      </c>
      <c r="Q90" s="336">
        <f>O90+P90</f>
        <v>3150</v>
      </c>
      <c r="R90" s="160"/>
      <c r="S90" s="336">
        <f>Q90+R90</f>
        <v>3150</v>
      </c>
    </row>
    <row r="91" spans="1:19" ht="27" customHeight="1">
      <c r="A91" s="37">
        <v>49</v>
      </c>
      <c r="B91" s="38">
        <v>4322</v>
      </c>
      <c r="C91" s="49"/>
      <c r="D91" s="275"/>
      <c r="E91" s="116" t="s">
        <v>133</v>
      </c>
      <c r="F91" s="40"/>
      <c r="G91" s="329"/>
      <c r="H91" s="330"/>
      <c r="I91" s="331"/>
      <c r="J91" s="330"/>
      <c r="K91" s="331"/>
      <c r="L91" s="330"/>
      <c r="M91" s="331"/>
      <c r="N91" s="330"/>
      <c r="O91" s="331"/>
      <c r="P91" s="330"/>
      <c r="Q91" s="331"/>
      <c r="R91" s="330"/>
      <c r="S91" s="331"/>
    </row>
    <row r="92" spans="1:19" ht="12.75" customHeight="1">
      <c r="A92" s="41"/>
      <c r="B92" s="42"/>
      <c r="C92" s="43">
        <v>5331</v>
      </c>
      <c r="D92" s="188" t="s">
        <v>153</v>
      </c>
      <c r="E92" s="114" t="s">
        <v>135</v>
      </c>
      <c r="F92" s="44"/>
      <c r="G92" s="332"/>
      <c r="H92" s="104"/>
      <c r="I92" s="324"/>
      <c r="J92" s="104"/>
      <c r="K92" s="344"/>
      <c r="L92" s="104"/>
      <c r="M92" s="324"/>
      <c r="N92" s="104">
        <v>4000</v>
      </c>
      <c r="O92" s="324">
        <f>M92+N92</f>
        <v>4000</v>
      </c>
      <c r="P92" s="104"/>
      <c r="Q92" s="324">
        <f>O92+P92</f>
        <v>4000</v>
      </c>
      <c r="R92" s="104"/>
      <c r="S92" s="324">
        <f>Q92+R92</f>
        <v>4000</v>
      </c>
    </row>
    <row r="93" spans="1:19" ht="12.75" customHeight="1" thickBot="1">
      <c r="A93" s="41"/>
      <c r="B93" s="42"/>
      <c r="C93" s="138">
        <v>5331</v>
      </c>
      <c r="D93" s="188"/>
      <c r="E93" s="140" t="s">
        <v>32</v>
      </c>
      <c r="F93" s="44"/>
      <c r="G93" s="333"/>
      <c r="H93" s="141"/>
      <c r="I93" s="325"/>
      <c r="J93" s="141"/>
      <c r="K93" s="325"/>
      <c r="L93" s="141"/>
      <c r="M93" s="325"/>
      <c r="N93" s="141">
        <v>4000</v>
      </c>
      <c r="O93" s="325">
        <f>M93+N93</f>
        <v>4000</v>
      </c>
      <c r="P93" s="141"/>
      <c r="Q93" s="325">
        <f>O93+P93</f>
        <v>4000</v>
      </c>
      <c r="R93" s="141"/>
      <c r="S93" s="325">
        <f>Q93+R93</f>
        <v>4000</v>
      </c>
    </row>
    <row r="94" spans="1:19" ht="27" customHeight="1">
      <c r="A94" s="37">
        <v>70</v>
      </c>
      <c r="B94" s="38">
        <v>3122</v>
      </c>
      <c r="C94" s="49"/>
      <c r="D94" s="275"/>
      <c r="E94" s="116" t="s">
        <v>132</v>
      </c>
      <c r="F94" s="40"/>
      <c r="G94" s="329"/>
      <c r="H94" s="330"/>
      <c r="I94" s="331"/>
      <c r="J94" s="330"/>
      <c r="K94" s="331"/>
      <c r="L94" s="330"/>
      <c r="M94" s="331"/>
      <c r="N94" s="330"/>
      <c r="O94" s="331"/>
      <c r="P94" s="330"/>
      <c r="Q94" s="331"/>
      <c r="R94" s="330"/>
      <c r="S94" s="331"/>
    </row>
    <row r="95" spans="1:19" ht="12.75" customHeight="1">
      <c r="A95" s="41"/>
      <c r="B95" s="42"/>
      <c r="C95" s="43">
        <v>5331</v>
      </c>
      <c r="D95" s="188" t="s">
        <v>154</v>
      </c>
      <c r="E95" s="114" t="s">
        <v>131</v>
      </c>
      <c r="F95" s="44"/>
      <c r="G95" s="332"/>
      <c r="H95" s="104"/>
      <c r="I95" s="324"/>
      <c r="J95" s="104"/>
      <c r="K95" s="344"/>
      <c r="L95" s="104"/>
      <c r="M95" s="324"/>
      <c r="N95" s="104">
        <v>1200</v>
      </c>
      <c r="O95" s="324">
        <f>M95+N95</f>
        <v>1200</v>
      </c>
      <c r="P95" s="104"/>
      <c r="Q95" s="324">
        <f>O95+P95</f>
        <v>1200</v>
      </c>
      <c r="R95" s="104"/>
      <c r="S95" s="324">
        <f>Q95+R95</f>
        <v>1200</v>
      </c>
    </row>
    <row r="96" spans="1:19" ht="12.75" customHeight="1" thickBot="1">
      <c r="A96" s="41"/>
      <c r="B96" s="42"/>
      <c r="C96" s="138">
        <v>5331</v>
      </c>
      <c r="D96" s="188"/>
      <c r="E96" s="140" t="s">
        <v>32</v>
      </c>
      <c r="F96" s="44"/>
      <c r="G96" s="333"/>
      <c r="H96" s="141"/>
      <c r="I96" s="325"/>
      <c r="J96" s="141"/>
      <c r="K96" s="325"/>
      <c r="L96" s="141"/>
      <c r="M96" s="325"/>
      <c r="N96" s="141">
        <v>1200</v>
      </c>
      <c r="O96" s="325">
        <f>M96+N96</f>
        <v>1200</v>
      </c>
      <c r="P96" s="141"/>
      <c r="Q96" s="325">
        <f>O96+P96</f>
        <v>1200</v>
      </c>
      <c r="R96" s="141"/>
      <c r="S96" s="325">
        <f>Q96+R96</f>
        <v>1200</v>
      </c>
    </row>
    <row r="97" spans="1:19" ht="27" customHeight="1">
      <c r="A97" s="71">
        <v>72</v>
      </c>
      <c r="B97" s="71">
        <v>3122</v>
      </c>
      <c r="C97" s="72"/>
      <c r="D97" s="152"/>
      <c r="E97" s="153" t="s">
        <v>73</v>
      </c>
      <c r="F97" s="156"/>
      <c r="G97" s="329"/>
      <c r="H97" s="330"/>
      <c r="I97" s="331"/>
      <c r="J97" s="330"/>
      <c r="K97" s="331"/>
      <c r="L97" s="330"/>
      <c r="M97" s="331"/>
      <c r="N97" s="330"/>
      <c r="O97" s="331"/>
      <c r="P97" s="330"/>
      <c r="Q97" s="331"/>
      <c r="R97" s="330"/>
      <c r="S97" s="331"/>
    </row>
    <row r="98" spans="1:19" ht="12.75" customHeight="1">
      <c r="A98" s="41"/>
      <c r="B98" s="42"/>
      <c r="C98" s="43">
        <v>6351</v>
      </c>
      <c r="D98" s="146" t="s">
        <v>74</v>
      </c>
      <c r="E98" s="155" t="s">
        <v>75</v>
      </c>
      <c r="F98" s="157"/>
      <c r="G98" s="332"/>
      <c r="H98" s="104"/>
      <c r="I98" s="324">
        <f>G98+H98</f>
        <v>0</v>
      </c>
      <c r="J98" s="104">
        <v>217.2</v>
      </c>
      <c r="K98" s="344">
        <f>I98+J98</f>
        <v>217.2</v>
      </c>
      <c r="L98" s="104"/>
      <c r="M98" s="324">
        <f>K98+L98</f>
        <v>217.2</v>
      </c>
      <c r="N98" s="104"/>
      <c r="O98" s="324">
        <f>M98+N98</f>
        <v>217.2</v>
      </c>
      <c r="P98" s="104"/>
      <c r="Q98" s="324">
        <f>O98+P98</f>
        <v>217.2</v>
      </c>
      <c r="R98" s="104"/>
      <c r="S98" s="324">
        <f>Q98+R98</f>
        <v>217.2</v>
      </c>
    </row>
    <row r="99" spans="1:19" ht="15" customHeight="1" thickBot="1">
      <c r="A99" s="41"/>
      <c r="B99" s="42"/>
      <c r="C99" s="52">
        <v>6351</v>
      </c>
      <c r="D99" s="279"/>
      <c r="E99" s="154" t="s">
        <v>15</v>
      </c>
      <c r="F99" s="158"/>
      <c r="G99" s="337"/>
      <c r="H99" s="260"/>
      <c r="I99" s="327">
        <f>G99+H99</f>
        <v>0</v>
      </c>
      <c r="J99" s="260">
        <v>217.2</v>
      </c>
      <c r="K99" s="327">
        <f>I99+J99</f>
        <v>217.2</v>
      </c>
      <c r="L99" s="260"/>
      <c r="M99" s="327">
        <f>K99+L99</f>
        <v>217.2</v>
      </c>
      <c r="N99" s="260"/>
      <c r="O99" s="327">
        <f>M99+N99</f>
        <v>217.2</v>
      </c>
      <c r="P99" s="260"/>
      <c r="Q99" s="327">
        <f>O99+P99</f>
        <v>217.2</v>
      </c>
      <c r="R99" s="260"/>
      <c r="S99" s="327">
        <f>Q99+R99</f>
        <v>217.2</v>
      </c>
    </row>
    <row r="100" spans="1:19" ht="15" customHeight="1">
      <c r="A100" s="71">
        <v>79</v>
      </c>
      <c r="B100" s="71">
        <v>3114</v>
      </c>
      <c r="C100" s="72"/>
      <c r="D100" s="152"/>
      <c r="E100" s="153" t="s">
        <v>172</v>
      </c>
      <c r="F100" s="302"/>
      <c r="G100" s="343"/>
      <c r="H100" s="205"/>
      <c r="I100" s="328"/>
      <c r="J100" s="205"/>
      <c r="K100" s="328"/>
      <c r="L100" s="205"/>
      <c r="M100" s="328"/>
      <c r="N100" s="205"/>
      <c r="O100" s="328"/>
      <c r="P100" s="205"/>
      <c r="Q100" s="328"/>
      <c r="R100" s="205"/>
      <c r="S100" s="328"/>
    </row>
    <row r="101" spans="1:19" ht="15" customHeight="1">
      <c r="A101" s="41"/>
      <c r="B101" s="42"/>
      <c r="C101" s="43">
        <v>6351</v>
      </c>
      <c r="D101" s="146" t="s">
        <v>178</v>
      </c>
      <c r="E101" s="155" t="s">
        <v>179</v>
      </c>
      <c r="F101" s="157"/>
      <c r="G101" s="333"/>
      <c r="H101" s="141"/>
      <c r="I101" s="325"/>
      <c r="J101" s="141"/>
      <c r="K101" s="325"/>
      <c r="L101" s="141"/>
      <c r="M101" s="325"/>
      <c r="N101" s="141"/>
      <c r="O101" s="325"/>
      <c r="P101" s="104">
        <v>350</v>
      </c>
      <c r="Q101" s="324">
        <f>O101+P101</f>
        <v>350</v>
      </c>
      <c r="R101" s="104"/>
      <c r="S101" s="324">
        <f>Q101+R101</f>
        <v>350</v>
      </c>
    </row>
    <row r="102" spans="1:19" ht="15" customHeight="1" thickBot="1">
      <c r="A102" s="41"/>
      <c r="B102" s="42"/>
      <c r="C102" s="52">
        <v>6351</v>
      </c>
      <c r="D102" s="279"/>
      <c r="E102" s="154" t="s">
        <v>15</v>
      </c>
      <c r="F102" s="302"/>
      <c r="G102" s="343"/>
      <c r="H102" s="205"/>
      <c r="I102" s="328"/>
      <c r="J102" s="205"/>
      <c r="K102" s="328"/>
      <c r="L102" s="205"/>
      <c r="M102" s="328"/>
      <c r="N102" s="205"/>
      <c r="O102" s="328"/>
      <c r="P102" s="205">
        <v>350</v>
      </c>
      <c r="Q102" s="327">
        <f>O102+P102</f>
        <v>350</v>
      </c>
      <c r="R102" s="205"/>
      <c r="S102" s="327">
        <f>Q102+R102</f>
        <v>350</v>
      </c>
    </row>
    <row r="103" spans="1:19" ht="27" customHeight="1">
      <c r="A103" s="37">
        <v>92</v>
      </c>
      <c r="B103" s="38">
        <v>3121</v>
      </c>
      <c r="C103" s="49"/>
      <c r="D103" s="275"/>
      <c r="E103" s="245" t="s">
        <v>46</v>
      </c>
      <c r="F103" s="156"/>
      <c r="G103" s="329"/>
      <c r="H103" s="330"/>
      <c r="I103" s="331"/>
      <c r="J103" s="330"/>
      <c r="K103" s="331"/>
      <c r="L103" s="330"/>
      <c r="M103" s="331"/>
      <c r="N103" s="330"/>
      <c r="O103" s="331"/>
      <c r="P103" s="330"/>
      <c r="Q103" s="331"/>
      <c r="R103" s="330"/>
      <c r="S103" s="331"/>
    </row>
    <row r="104" spans="1:19" ht="12.75" customHeight="1">
      <c r="A104" s="41"/>
      <c r="B104" s="42"/>
      <c r="C104" s="43">
        <v>5331</v>
      </c>
      <c r="D104" s="188" t="s">
        <v>42</v>
      </c>
      <c r="E104" s="246" t="s">
        <v>55</v>
      </c>
      <c r="F104" s="157"/>
      <c r="G104" s="332">
        <v>1500</v>
      </c>
      <c r="H104" s="104"/>
      <c r="I104" s="324">
        <f>G104+H104</f>
        <v>1500</v>
      </c>
      <c r="J104" s="104"/>
      <c r="K104" s="344">
        <f>I104+J104</f>
        <v>1500</v>
      </c>
      <c r="L104" s="104"/>
      <c r="M104" s="324">
        <f>K104+L104</f>
        <v>1500</v>
      </c>
      <c r="N104" s="104"/>
      <c r="O104" s="324">
        <f>M104+N104</f>
        <v>1500</v>
      </c>
      <c r="P104" s="104"/>
      <c r="Q104" s="324">
        <f>O104+P104</f>
        <v>1500</v>
      </c>
      <c r="R104" s="104"/>
      <c r="S104" s="324">
        <f>Q104+R104</f>
        <v>1500</v>
      </c>
    </row>
    <row r="105" spans="1:19" ht="12.75" customHeight="1">
      <c r="A105" s="284"/>
      <c r="B105" s="285"/>
      <c r="C105" s="43">
        <v>6351</v>
      </c>
      <c r="D105" s="146" t="s">
        <v>180</v>
      </c>
      <c r="E105" s="155" t="s">
        <v>168</v>
      </c>
      <c r="F105" s="288"/>
      <c r="G105" s="349"/>
      <c r="H105" s="286"/>
      <c r="I105" s="350"/>
      <c r="J105" s="286"/>
      <c r="K105" s="351"/>
      <c r="L105" s="286"/>
      <c r="M105" s="350"/>
      <c r="N105" s="286"/>
      <c r="O105" s="350"/>
      <c r="P105" s="286">
        <v>100</v>
      </c>
      <c r="Q105" s="324">
        <f>O105+P105</f>
        <v>100</v>
      </c>
      <c r="R105" s="286"/>
      <c r="S105" s="324">
        <f>Q105+R105</f>
        <v>100</v>
      </c>
    </row>
    <row r="106" spans="1:19" ht="12.75" customHeight="1">
      <c r="A106" s="284"/>
      <c r="B106" s="285"/>
      <c r="C106" s="43">
        <v>5331</v>
      </c>
      <c r="D106" s="146" t="s">
        <v>181</v>
      </c>
      <c r="E106" s="155" t="s">
        <v>169</v>
      </c>
      <c r="F106" s="288"/>
      <c r="G106" s="349"/>
      <c r="H106" s="286"/>
      <c r="I106" s="350"/>
      <c r="J106" s="286"/>
      <c r="K106" s="351"/>
      <c r="L106" s="286"/>
      <c r="M106" s="350"/>
      <c r="N106" s="286"/>
      <c r="O106" s="350"/>
      <c r="P106" s="286">
        <v>150</v>
      </c>
      <c r="Q106" s="324">
        <f>O106+P106</f>
        <v>150</v>
      </c>
      <c r="R106" s="286"/>
      <c r="S106" s="324">
        <f>Q106+R106</f>
        <v>150</v>
      </c>
    </row>
    <row r="107" spans="1:19" ht="12.75" customHeight="1">
      <c r="A107" s="284"/>
      <c r="B107" s="285"/>
      <c r="C107" s="138">
        <v>6351</v>
      </c>
      <c r="D107" s="196"/>
      <c r="E107" s="8" t="s">
        <v>15</v>
      </c>
      <c r="F107" s="288"/>
      <c r="G107" s="349"/>
      <c r="H107" s="286"/>
      <c r="I107" s="350"/>
      <c r="J107" s="286"/>
      <c r="K107" s="351"/>
      <c r="L107" s="286"/>
      <c r="M107" s="350"/>
      <c r="N107" s="286"/>
      <c r="O107" s="350"/>
      <c r="P107" s="289">
        <v>100</v>
      </c>
      <c r="Q107" s="325">
        <f>O107+P107</f>
        <v>100</v>
      </c>
      <c r="R107" s="289"/>
      <c r="S107" s="325">
        <f>Q107+R107</f>
        <v>100</v>
      </c>
    </row>
    <row r="108" spans="1:19" ht="12.75" customHeight="1" thickBot="1">
      <c r="A108" s="45"/>
      <c r="B108" s="46"/>
      <c r="C108" s="52">
        <v>5331</v>
      </c>
      <c r="D108" s="278"/>
      <c r="E108" s="287" t="s">
        <v>32</v>
      </c>
      <c r="F108" s="158"/>
      <c r="G108" s="337">
        <v>1500</v>
      </c>
      <c r="H108" s="260"/>
      <c r="I108" s="327">
        <f>G108+H108</f>
        <v>1500</v>
      </c>
      <c r="J108" s="260"/>
      <c r="K108" s="327">
        <f>I108+J108</f>
        <v>1500</v>
      </c>
      <c r="L108" s="260"/>
      <c r="M108" s="327">
        <f>K108+L108</f>
        <v>1500</v>
      </c>
      <c r="N108" s="260"/>
      <c r="O108" s="327">
        <f>M108+N108</f>
        <v>1500</v>
      </c>
      <c r="P108" s="136">
        <v>150</v>
      </c>
      <c r="Q108" s="348">
        <f>O108+P108</f>
        <v>1650</v>
      </c>
      <c r="R108" s="260"/>
      <c r="S108" s="348">
        <f>Q108+R108</f>
        <v>1650</v>
      </c>
    </row>
    <row r="109" spans="1:19" ht="25.5" customHeight="1">
      <c r="A109" s="258">
        <v>95</v>
      </c>
      <c r="B109" s="238">
        <v>3122</v>
      </c>
      <c r="C109" s="76"/>
      <c r="D109" s="280"/>
      <c r="E109" s="259" t="s">
        <v>56</v>
      </c>
      <c r="F109" s="239"/>
      <c r="G109" s="335"/>
      <c r="H109" s="240"/>
      <c r="I109" s="336"/>
      <c r="J109" s="240"/>
      <c r="K109" s="336"/>
      <c r="L109" s="240"/>
      <c r="M109" s="336"/>
      <c r="N109" s="240"/>
      <c r="O109" s="336"/>
      <c r="P109" s="240"/>
      <c r="Q109" s="336"/>
      <c r="R109" s="240"/>
      <c r="S109" s="336"/>
    </row>
    <row r="110" spans="1:19" ht="12.75" customHeight="1">
      <c r="A110" s="41"/>
      <c r="B110" s="42"/>
      <c r="C110" s="43">
        <v>6351</v>
      </c>
      <c r="D110" s="188" t="s">
        <v>83</v>
      </c>
      <c r="E110" s="114" t="s">
        <v>57</v>
      </c>
      <c r="F110" s="134"/>
      <c r="G110" s="332">
        <v>2150</v>
      </c>
      <c r="H110" s="141"/>
      <c r="I110" s="324">
        <f>G110+H110</f>
        <v>2150</v>
      </c>
      <c r="J110" s="141"/>
      <c r="K110" s="324">
        <f>I110+J110</f>
        <v>2150</v>
      </c>
      <c r="L110" s="141"/>
      <c r="M110" s="324">
        <f>K110+L110</f>
        <v>2150</v>
      </c>
      <c r="N110" s="141"/>
      <c r="O110" s="324">
        <f>M110+N110</f>
        <v>2150</v>
      </c>
      <c r="P110" s="141"/>
      <c r="Q110" s="324">
        <f>O110+P110</f>
        <v>2150</v>
      </c>
      <c r="R110" s="141"/>
      <c r="S110" s="324">
        <f>Q110+R110</f>
        <v>2150</v>
      </c>
    </row>
    <row r="111" spans="1:19" ht="12.75" customHeight="1" thickBot="1">
      <c r="A111" s="50"/>
      <c r="B111" s="51"/>
      <c r="C111" s="52">
        <v>6351</v>
      </c>
      <c r="D111" s="278"/>
      <c r="E111" s="115" t="s">
        <v>15</v>
      </c>
      <c r="F111" s="53"/>
      <c r="G111" s="346">
        <v>2150</v>
      </c>
      <c r="H111" s="160"/>
      <c r="I111" s="327">
        <f>G111+H111</f>
        <v>2150</v>
      </c>
      <c r="J111" s="160"/>
      <c r="K111" s="325">
        <f>I111+J111</f>
        <v>2150</v>
      </c>
      <c r="L111" s="160"/>
      <c r="M111" s="325">
        <f>K111+L111</f>
        <v>2150</v>
      </c>
      <c r="N111" s="160"/>
      <c r="O111" s="325">
        <f>M111+N111</f>
        <v>2150</v>
      </c>
      <c r="P111" s="160"/>
      <c r="Q111" s="325">
        <f>O111+P111</f>
        <v>2150</v>
      </c>
      <c r="R111" s="160"/>
      <c r="S111" s="325">
        <f>Q111+R111</f>
        <v>2150</v>
      </c>
    </row>
    <row r="112" spans="1:19" ht="18" customHeight="1">
      <c r="A112" s="55">
        <v>97</v>
      </c>
      <c r="B112" s="55">
        <v>3123</v>
      </c>
      <c r="C112" s="39"/>
      <c r="D112" s="281"/>
      <c r="E112" s="118" t="s">
        <v>43</v>
      </c>
      <c r="F112" s="56"/>
      <c r="G112" s="57"/>
      <c r="H112" s="59"/>
      <c r="I112" s="58"/>
      <c r="J112" s="59"/>
      <c r="K112" s="58"/>
      <c r="L112" s="59"/>
      <c r="M112" s="58"/>
      <c r="N112" s="59"/>
      <c r="O112" s="58"/>
      <c r="P112" s="59"/>
      <c r="Q112" s="58"/>
      <c r="R112" s="59"/>
      <c r="S112" s="58"/>
    </row>
    <row r="113" spans="1:19" ht="12.75" customHeight="1">
      <c r="A113" s="60"/>
      <c r="B113" s="61"/>
      <c r="C113" s="43">
        <v>6351</v>
      </c>
      <c r="D113" s="188" t="s">
        <v>16</v>
      </c>
      <c r="E113" s="114" t="s">
        <v>58</v>
      </c>
      <c r="F113" s="133"/>
      <c r="G113" s="64">
        <v>2700</v>
      </c>
      <c r="H113" s="65"/>
      <c r="I113" s="324">
        <f>G113+H113</f>
        <v>2700</v>
      </c>
      <c r="J113" s="65"/>
      <c r="K113" s="324">
        <f>I113+J113</f>
        <v>2700</v>
      </c>
      <c r="L113" s="65"/>
      <c r="M113" s="324">
        <f>K113+L113</f>
        <v>2700</v>
      </c>
      <c r="N113" s="65"/>
      <c r="O113" s="324">
        <f>M113+N113</f>
        <v>2700</v>
      </c>
      <c r="P113" s="65"/>
      <c r="Q113" s="324">
        <f>O113+P113</f>
        <v>2700</v>
      </c>
      <c r="R113" s="65"/>
      <c r="S113" s="324">
        <f>Q113+R113</f>
        <v>2700</v>
      </c>
    </row>
    <row r="114" spans="1:19" ht="12.75" customHeight="1">
      <c r="A114" s="250"/>
      <c r="B114" s="251"/>
      <c r="C114" s="43">
        <v>6351</v>
      </c>
      <c r="D114" s="211" t="s">
        <v>137</v>
      </c>
      <c r="E114" s="252" t="s">
        <v>136</v>
      </c>
      <c r="F114" s="133"/>
      <c r="G114" s="253"/>
      <c r="H114" s="254"/>
      <c r="I114" s="324"/>
      <c r="J114" s="254"/>
      <c r="K114" s="324"/>
      <c r="L114" s="254"/>
      <c r="M114" s="324"/>
      <c r="N114" s="254">
        <v>60</v>
      </c>
      <c r="O114" s="324">
        <f>M114+N114</f>
        <v>60</v>
      </c>
      <c r="P114" s="254"/>
      <c r="Q114" s="324">
        <f>O114+P114</f>
        <v>60</v>
      </c>
      <c r="R114" s="254"/>
      <c r="S114" s="324">
        <f>Q114+R114</f>
        <v>60</v>
      </c>
    </row>
    <row r="115" spans="1:19" ht="16.5" customHeight="1" thickBot="1">
      <c r="A115" s="66"/>
      <c r="B115" s="67"/>
      <c r="C115" s="52">
        <v>6351</v>
      </c>
      <c r="D115" s="278"/>
      <c r="E115" s="115" t="s">
        <v>15</v>
      </c>
      <c r="F115" s="68"/>
      <c r="G115" s="69">
        <v>2700</v>
      </c>
      <c r="H115" s="70"/>
      <c r="I115" s="327">
        <f>G115+H115</f>
        <v>2700</v>
      </c>
      <c r="J115" s="70"/>
      <c r="K115" s="327">
        <f>I115+J115</f>
        <v>2700</v>
      </c>
      <c r="L115" s="70"/>
      <c r="M115" s="327">
        <f>K115+L115</f>
        <v>2700</v>
      </c>
      <c r="N115" s="70">
        <v>60</v>
      </c>
      <c r="O115" s="327">
        <f>M115+N115</f>
        <v>2760</v>
      </c>
      <c r="P115" s="70"/>
      <c r="Q115" s="327">
        <f>O115+P115</f>
        <v>2760</v>
      </c>
      <c r="R115" s="70"/>
      <c r="S115" s="327">
        <f>Q115+R115</f>
        <v>2760</v>
      </c>
    </row>
    <row r="116" spans="1:19" ht="16.5" customHeight="1">
      <c r="A116" s="197">
        <v>99</v>
      </c>
      <c r="B116" s="198">
        <v>3123</v>
      </c>
      <c r="C116" s="235"/>
      <c r="D116" s="277"/>
      <c r="E116" s="257" t="s">
        <v>138</v>
      </c>
      <c r="F116" s="199"/>
      <c r="G116" s="255"/>
      <c r="H116" s="236"/>
      <c r="I116" s="336"/>
      <c r="J116" s="236"/>
      <c r="K116" s="328"/>
      <c r="L116" s="236"/>
      <c r="M116" s="328"/>
      <c r="N116" s="236"/>
      <c r="O116" s="328"/>
      <c r="P116" s="236"/>
      <c r="Q116" s="328"/>
      <c r="R116" s="236"/>
      <c r="S116" s="328"/>
    </row>
    <row r="117" spans="1:19" ht="16.5" customHeight="1">
      <c r="A117" s="61"/>
      <c r="B117" s="60"/>
      <c r="C117" s="43">
        <v>6121</v>
      </c>
      <c r="D117" s="188" t="s">
        <v>155</v>
      </c>
      <c r="E117" s="184" t="s">
        <v>139</v>
      </c>
      <c r="F117" s="63"/>
      <c r="G117" s="256"/>
      <c r="H117" s="201"/>
      <c r="I117" s="336"/>
      <c r="J117" s="201"/>
      <c r="K117" s="325"/>
      <c r="L117" s="201"/>
      <c r="M117" s="325"/>
      <c r="N117" s="65">
        <v>1900</v>
      </c>
      <c r="O117" s="324">
        <f>M117+N117</f>
        <v>1900</v>
      </c>
      <c r="P117" s="65"/>
      <c r="Q117" s="324">
        <f>O117+P117</f>
        <v>1900</v>
      </c>
      <c r="R117" s="65">
        <v>-1900</v>
      </c>
      <c r="S117" s="324">
        <f>Q117+R117</f>
        <v>0</v>
      </c>
    </row>
    <row r="118" spans="1:19" ht="16.5" customHeight="1" thickBot="1">
      <c r="A118" s="66"/>
      <c r="B118" s="67"/>
      <c r="C118" s="47">
        <v>6121</v>
      </c>
      <c r="D118" s="276"/>
      <c r="E118" s="314" t="s">
        <v>140</v>
      </c>
      <c r="F118" s="68"/>
      <c r="G118" s="69"/>
      <c r="H118" s="70"/>
      <c r="I118" s="327"/>
      <c r="J118" s="70"/>
      <c r="K118" s="327"/>
      <c r="L118" s="70"/>
      <c r="M118" s="327"/>
      <c r="N118" s="70">
        <v>1900</v>
      </c>
      <c r="O118" s="327">
        <f>M118+N118</f>
        <v>1900</v>
      </c>
      <c r="P118" s="70"/>
      <c r="Q118" s="327">
        <f>O118+P118</f>
        <v>1900</v>
      </c>
      <c r="R118" s="70">
        <v>-1900</v>
      </c>
      <c r="S118" s="327">
        <f>Q118+R118</f>
        <v>0</v>
      </c>
    </row>
    <row r="119" spans="1:19" ht="14.25" customHeight="1">
      <c r="A119" s="55">
        <v>110</v>
      </c>
      <c r="B119" s="55">
        <v>3121</v>
      </c>
      <c r="C119" s="39"/>
      <c r="D119" s="281"/>
      <c r="E119" s="118" t="s">
        <v>103</v>
      </c>
      <c r="F119" s="56"/>
      <c r="G119" s="57"/>
      <c r="H119" s="59"/>
      <c r="I119" s="58"/>
      <c r="J119" s="59"/>
      <c r="K119" s="58"/>
      <c r="L119" s="59"/>
      <c r="M119" s="58"/>
      <c r="N119" s="59"/>
      <c r="O119" s="58"/>
      <c r="P119" s="59"/>
      <c r="Q119" s="58"/>
      <c r="R119" s="59"/>
      <c r="S119" s="58"/>
    </row>
    <row r="120" spans="1:19" ht="12.75" customHeight="1">
      <c r="A120" s="60"/>
      <c r="B120" s="61"/>
      <c r="C120" s="43">
        <v>6351</v>
      </c>
      <c r="D120" s="188" t="s">
        <v>107</v>
      </c>
      <c r="E120" s="114" t="s">
        <v>117</v>
      </c>
      <c r="F120" s="133"/>
      <c r="G120" s="64"/>
      <c r="H120" s="65"/>
      <c r="I120" s="324"/>
      <c r="J120" s="65"/>
      <c r="K120" s="324"/>
      <c r="L120" s="65">
        <v>5000</v>
      </c>
      <c r="M120" s="324">
        <f>K120+L120</f>
        <v>5000</v>
      </c>
      <c r="N120" s="65"/>
      <c r="O120" s="324">
        <f>M120+N120</f>
        <v>5000</v>
      </c>
      <c r="P120" s="65"/>
      <c r="Q120" s="324">
        <f>O120+P120</f>
        <v>5000</v>
      </c>
      <c r="R120" s="65"/>
      <c r="S120" s="324">
        <f>Q120+R120</f>
        <v>5000</v>
      </c>
    </row>
    <row r="121" spans="1:19" ht="16.5" customHeight="1" thickBot="1">
      <c r="A121" s="66"/>
      <c r="B121" s="67"/>
      <c r="C121" s="52">
        <v>6351</v>
      </c>
      <c r="D121" s="278"/>
      <c r="E121" s="115" t="s">
        <v>15</v>
      </c>
      <c r="F121" s="68"/>
      <c r="G121" s="69"/>
      <c r="H121" s="70"/>
      <c r="I121" s="325"/>
      <c r="J121" s="70"/>
      <c r="K121" s="325"/>
      <c r="L121" s="70">
        <v>5000</v>
      </c>
      <c r="M121" s="325">
        <f>K121+L121</f>
        <v>5000</v>
      </c>
      <c r="N121" s="70"/>
      <c r="O121" s="325">
        <f>M121+N121</f>
        <v>5000</v>
      </c>
      <c r="P121" s="70"/>
      <c r="Q121" s="325">
        <f>O121+P121</f>
        <v>5000</v>
      </c>
      <c r="R121" s="70"/>
      <c r="S121" s="325">
        <f>Q121+R121</f>
        <v>5000</v>
      </c>
    </row>
    <row r="122" spans="1:19" ht="27" customHeight="1">
      <c r="A122" s="71">
        <v>115</v>
      </c>
      <c r="B122" s="71">
        <v>3122</v>
      </c>
      <c r="C122" s="72"/>
      <c r="D122" s="179"/>
      <c r="E122" s="118" t="s">
        <v>17</v>
      </c>
      <c r="F122" s="391" t="s">
        <v>111</v>
      </c>
      <c r="G122" s="320"/>
      <c r="H122" s="106"/>
      <c r="I122" s="105"/>
      <c r="J122" s="106"/>
      <c r="K122" s="105"/>
      <c r="L122" s="106"/>
      <c r="M122" s="105"/>
      <c r="N122" s="106"/>
      <c r="O122" s="105"/>
      <c r="P122" s="106"/>
      <c r="Q122" s="105"/>
      <c r="R122" s="106"/>
      <c r="S122" s="105"/>
    </row>
    <row r="123" spans="1:19" ht="16.5" customHeight="1">
      <c r="A123" s="74"/>
      <c r="B123" s="74"/>
      <c r="C123" s="76">
        <v>6351</v>
      </c>
      <c r="D123" s="188" t="s">
        <v>36</v>
      </c>
      <c r="E123" s="120" t="s">
        <v>112</v>
      </c>
      <c r="F123" s="134" t="s">
        <v>87</v>
      </c>
      <c r="G123" s="321"/>
      <c r="H123" s="107">
        <v>4593.2</v>
      </c>
      <c r="I123" s="324">
        <f>G123+H123</f>
        <v>4593.2</v>
      </c>
      <c r="J123" s="161"/>
      <c r="K123" s="324">
        <f>I123+J123</f>
        <v>4593.2</v>
      </c>
      <c r="L123" s="161"/>
      <c r="M123" s="324">
        <f>K123+L123</f>
        <v>4593.2</v>
      </c>
      <c r="N123" s="161"/>
      <c r="O123" s="324">
        <f>M123+N123</f>
        <v>4593.2</v>
      </c>
      <c r="P123" s="161"/>
      <c r="Q123" s="324">
        <f>O123+P123</f>
        <v>4593.2</v>
      </c>
      <c r="R123" s="161"/>
      <c r="S123" s="324">
        <f>Q123+R123</f>
        <v>4593.2</v>
      </c>
    </row>
    <row r="124" spans="1:19" ht="14.25" customHeight="1">
      <c r="A124" s="74"/>
      <c r="B124" s="75"/>
      <c r="C124" s="76">
        <v>6351</v>
      </c>
      <c r="D124" s="188" t="s">
        <v>36</v>
      </c>
      <c r="E124" s="120" t="s">
        <v>44</v>
      </c>
      <c r="F124" s="79"/>
      <c r="G124" s="323">
        <v>10150</v>
      </c>
      <c r="H124" s="107"/>
      <c r="I124" s="324">
        <f>G124+H124</f>
        <v>10150</v>
      </c>
      <c r="J124" s="107"/>
      <c r="K124" s="324">
        <f>I124+J124</f>
        <v>10150</v>
      </c>
      <c r="L124" s="107"/>
      <c r="M124" s="324">
        <f>K124+L124</f>
        <v>10150</v>
      </c>
      <c r="N124" s="107"/>
      <c r="O124" s="324">
        <f>M124+N124</f>
        <v>10150</v>
      </c>
      <c r="P124" s="107"/>
      <c r="Q124" s="324">
        <f>O124+P124</f>
        <v>10150</v>
      </c>
      <c r="R124" s="107"/>
      <c r="S124" s="324">
        <f>Q124+R124</f>
        <v>10150</v>
      </c>
    </row>
    <row r="125" spans="1:19" ht="13.5" customHeight="1" thickBot="1">
      <c r="A125" s="66"/>
      <c r="B125" s="67"/>
      <c r="C125" s="47">
        <v>6351</v>
      </c>
      <c r="D125" s="274"/>
      <c r="E125" s="121" t="s">
        <v>15</v>
      </c>
      <c r="F125" s="68"/>
      <c r="G125" s="69">
        <v>10150</v>
      </c>
      <c r="H125" s="137">
        <v>4593.2</v>
      </c>
      <c r="I125" s="327">
        <f>G125+H125</f>
        <v>14743.2</v>
      </c>
      <c r="J125" s="137"/>
      <c r="K125" s="327">
        <f>I125+J125</f>
        <v>14743.2</v>
      </c>
      <c r="L125" s="137"/>
      <c r="M125" s="327">
        <f>K125+L125</f>
        <v>14743.2</v>
      </c>
      <c r="N125" s="137"/>
      <c r="O125" s="327">
        <f>M125+N125</f>
        <v>14743.2</v>
      </c>
      <c r="P125" s="137"/>
      <c r="Q125" s="327">
        <f>O125+P125</f>
        <v>14743.2</v>
      </c>
      <c r="R125" s="137"/>
      <c r="S125" s="327">
        <f>Q125+R125</f>
        <v>14743.2</v>
      </c>
    </row>
    <row r="126" spans="1:19" ht="15" customHeight="1">
      <c r="A126" s="71">
        <v>119</v>
      </c>
      <c r="B126" s="71">
        <v>3123</v>
      </c>
      <c r="C126" s="72"/>
      <c r="D126" s="179"/>
      <c r="E126" s="118" t="s">
        <v>141</v>
      </c>
      <c r="F126" s="73"/>
      <c r="G126" s="320"/>
      <c r="H126" s="106"/>
      <c r="I126" s="105"/>
      <c r="J126" s="106"/>
      <c r="K126" s="105"/>
      <c r="L126" s="106"/>
      <c r="M126" s="105"/>
      <c r="N126" s="106"/>
      <c r="O126" s="105"/>
      <c r="P126" s="106"/>
      <c r="Q126" s="105"/>
      <c r="R126" s="106"/>
      <c r="S126" s="105"/>
    </row>
    <row r="127" spans="1:19" ht="14.25" customHeight="1">
      <c r="A127" s="74"/>
      <c r="B127" s="75"/>
      <c r="C127" s="76">
        <v>6351</v>
      </c>
      <c r="D127" s="188" t="s">
        <v>156</v>
      </c>
      <c r="E127" s="120" t="s">
        <v>142</v>
      </c>
      <c r="F127" s="79"/>
      <c r="G127" s="323"/>
      <c r="H127" s="107"/>
      <c r="I127" s="324"/>
      <c r="J127" s="107"/>
      <c r="K127" s="324"/>
      <c r="L127" s="107"/>
      <c r="M127" s="324"/>
      <c r="N127" s="107">
        <v>2500</v>
      </c>
      <c r="O127" s="324">
        <f>M127+N127</f>
        <v>2500</v>
      </c>
      <c r="P127" s="107"/>
      <c r="Q127" s="324">
        <f>O127+P127</f>
        <v>2500</v>
      </c>
      <c r="R127" s="107"/>
      <c r="S127" s="324">
        <f>Q127+R127</f>
        <v>2500</v>
      </c>
    </row>
    <row r="128" spans="1:19" ht="13.5" customHeight="1" thickBot="1">
      <c r="A128" s="66"/>
      <c r="B128" s="67"/>
      <c r="C128" s="47">
        <v>6351</v>
      </c>
      <c r="D128" s="274"/>
      <c r="E128" s="121" t="s">
        <v>15</v>
      </c>
      <c r="F128" s="68"/>
      <c r="G128" s="69"/>
      <c r="H128" s="70"/>
      <c r="I128" s="325"/>
      <c r="J128" s="70"/>
      <c r="K128" s="325"/>
      <c r="L128" s="70"/>
      <c r="M128" s="325"/>
      <c r="N128" s="70">
        <v>2500</v>
      </c>
      <c r="O128" s="325">
        <f>M128+N128</f>
        <v>2500</v>
      </c>
      <c r="P128" s="70"/>
      <c r="Q128" s="325">
        <f>O128+P128</f>
        <v>2500</v>
      </c>
      <c r="R128" s="70"/>
      <c r="S128" s="325">
        <f>Q128+R128</f>
        <v>2500</v>
      </c>
    </row>
    <row r="129" spans="1:19" ht="24.75" customHeight="1">
      <c r="A129" s="71">
        <v>122</v>
      </c>
      <c r="B129" s="71">
        <v>3123</v>
      </c>
      <c r="C129" s="72"/>
      <c r="D129" s="179"/>
      <c r="E129" s="118" t="s">
        <v>61</v>
      </c>
      <c r="F129" s="73"/>
      <c r="G129" s="320"/>
      <c r="H129" s="106"/>
      <c r="I129" s="105"/>
      <c r="J129" s="106"/>
      <c r="K129" s="105"/>
      <c r="L129" s="106"/>
      <c r="M129" s="105"/>
      <c r="N129" s="106"/>
      <c r="O129" s="105"/>
      <c r="P129" s="106"/>
      <c r="Q129" s="105"/>
      <c r="R129" s="106"/>
      <c r="S129" s="105"/>
    </row>
    <row r="130" spans="1:19" ht="14.25" customHeight="1">
      <c r="A130" s="74"/>
      <c r="B130" s="75"/>
      <c r="C130" s="76">
        <v>6351</v>
      </c>
      <c r="D130" s="188" t="s">
        <v>84</v>
      </c>
      <c r="E130" s="120" t="s">
        <v>62</v>
      </c>
      <c r="F130" s="79"/>
      <c r="G130" s="323">
        <v>1200</v>
      </c>
      <c r="H130" s="107"/>
      <c r="I130" s="324">
        <f>G130+H130</f>
        <v>1200</v>
      </c>
      <c r="J130" s="107"/>
      <c r="K130" s="324">
        <f>I130+J130</f>
        <v>1200</v>
      </c>
      <c r="L130" s="107"/>
      <c r="M130" s="324">
        <f>K130+L130</f>
        <v>1200</v>
      </c>
      <c r="N130" s="107"/>
      <c r="O130" s="324">
        <f>M130+N130</f>
        <v>1200</v>
      </c>
      <c r="P130" s="107"/>
      <c r="Q130" s="324">
        <f>O130+P130</f>
        <v>1200</v>
      </c>
      <c r="R130" s="107"/>
      <c r="S130" s="324">
        <f>Q130+R130</f>
        <v>1200</v>
      </c>
    </row>
    <row r="131" spans="1:19" ht="13.5" customHeight="1" thickBot="1">
      <c r="A131" s="66"/>
      <c r="B131" s="67"/>
      <c r="C131" s="47">
        <v>6351</v>
      </c>
      <c r="D131" s="274"/>
      <c r="E131" s="121" t="s">
        <v>15</v>
      </c>
      <c r="F131" s="68"/>
      <c r="G131" s="69">
        <v>1200</v>
      </c>
      <c r="H131" s="70"/>
      <c r="I131" s="325">
        <f>G131+H131</f>
        <v>1200</v>
      </c>
      <c r="J131" s="70"/>
      <c r="K131" s="325">
        <f>I131+J131</f>
        <v>1200</v>
      </c>
      <c r="L131" s="70"/>
      <c r="M131" s="325">
        <f>K131+L131</f>
        <v>1200</v>
      </c>
      <c r="N131" s="70"/>
      <c r="O131" s="325">
        <f>M131+N131</f>
        <v>1200</v>
      </c>
      <c r="P131" s="70"/>
      <c r="Q131" s="325">
        <f>O131+P131</f>
        <v>1200</v>
      </c>
      <c r="R131" s="70"/>
      <c r="S131" s="325">
        <f>Q131+R131</f>
        <v>1200</v>
      </c>
    </row>
    <row r="132" spans="1:19" ht="14.25" customHeight="1">
      <c r="A132" s="71">
        <v>123</v>
      </c>
      <c r="B132" s="71">
        <v>3124</v>
      </c>
      <c r="C132" s="72"/>
      <c r="D132" s="179"/>
      <c r="E132" s="118" t="s">
        <v>143</v>
      </c>
      <c r="F132" s="73"/>
      <c r="G132" s="320"/>
      <c r="H132" s="106"/>
      <c r="I132" s="105"/>
      <c r="J132" s="106"/>
      <c r="K132" s="105"/>
      <c r="L132" s="106"/>
      <c r="M132" s="105"/>
      <c r="N132" s="106"/>
      <c r="O132" s="105"/>
      <c r="P132" s="106"/>
      <c r="Q132" s="105"/>
      <c r="R132" s="106"/>
      <c r="S132" s="105"/>
    </row>
    <row r="133" spans="1:19" ht="14.25" customHeight="1">
      <c r="A133" s="74"/>
      <c r="B133" s="75"/>
      <c r="C133" s="43">
        <v>5331</v>
      </c>
      <c r="D133" s="188" t="s">
        <v>157</v>
      </c>
      <c r="E133" s="212" t="s">
        <v>144</v>
      </c>
      <c r="F133" s="79"/>
      <c r="G133" s="323"/>
      <c r="H133" s="107"/>
      <c r="I133" s="324"/>
      <c r="J133" s="107"/>
      <c r="K133" s="324"/>
      <c r="L133" s="107"/>
      <c r="M133" s="324"/>
      <c r="N133" s="107">
        <v>4060</v>
      </c>
      <c r="O133" s="324">
        <f>M133+N133</f>
        <v>4060</v>
      </c>
      <c r="P133" s="107"/>
      <c r="Q133" s="324">
        <f>O133+P133</f>
        <v>4060</v>
      </c>
      <c r="R133" s="107"/>
      <c r="S133" s="324">
        <f>Q133+R133</f>
        <v>4060</v>
      </c>
    </row>
    <row r="134" spans="1:19" ht="13.5" customHeight="1" thickBot="1">
      <c r="A134" s="66"/>
      <c r="B134" s="67"/>
      <c r="C134" s="52">
        <v>5331</v>
      </c>
      <c r="D134" s="274"/>
      <c r="E134" s="117" t="s">
        <v>32</v>
      </c>
      <c r="F134" s="68"/>
      <c r="G134" s="69"/>
      <c r="H134" s="70"/>
      <c r="I134" s="325"/>
      <c r="J134" s="70"/>
      <c r="K134" s="325"/>
      <c r="L134" s="70"/>
      <c r="M134" s="325"/>
      <c r="N134" s="70">
        <v>4060</v>
      </c>
      <c r="O134" s="325">
        <f>M134+N134</f>
        <v>4060</v>
      </c>
      <c r="P134" s="70"/>
      <c r="Q134" s="325">
        <f>O134+P134</f>
        <v>4060</v>
      </c>
      <c r="R134" s="70"/>
      <c r="S134" s="325">
        <f>Q134+R134</f>
        <v>4060</v>
      </c>
    </row>
    <row r="135" spans="1:19" ht="15.75" customHeight="1">
      <c r="A135" s="71">
        <v>127</v>
      </c>
      <c r="B135" s="71">
        <v>4322</v>
      </c>
      <c r="C135" s="72"/>
      <c r="D135" s="179"/>
      <c r="E135" s="118" t="s">
        <v>63</v>
      </c>
      <c r="F135" s="73"/>
      <c r="G135" s="320"/>
      <c r="H135" s="106"/>
      <c r="I135" s="105"/>
      <c r="J135" s="106"/>
      <c r="K135" s="105"/>
      <c r="L135" s="106"/>
      <c r="M135" s="105"/>
      <c r="N135" s="106"/>
      <c r="O135" s="105"/>
      <c r="P135" s="106"/>
      <c r="Q135" s="105"/>
      <c r="R135" s="106"/>
      <c r="S135" s="105"/>
    </row>
    <row r="136" spans="1:19" ht="14.25" customHeight="1">
      <c r="A136" s="74"/>
      <c r="B136" s="75"/>
      <c r="C136" s="43">
        <v>5331</v>
      </c>
      <c r="D136" s="188" t="s">
        <v>85</v>
      </c>
      <c r="E136" s="212" t="s">
        <v>113</v>
      </c>
      <c r="F136" s="79"/>
      <c r="G136" s="323">
        <v>4600</v>
      </c>
      <c r="H136" s="107"/>
      <c r="I136" s="324">
        <f>G136+H136</f>
        <v>4600</v>
      </c>
      <c r="J136" s="107"/>
      <c r="K136" s="324">
        <f>I136+J136</f>
        <v>4600</v>
      </c>
      <c r="L136" s="107"/>
      <c r="M136" s="324">
        <f>K136+L136</f>
        <v>4600</v>
      </c>
      <c r="N136" s="107"/>
      <c r="O136" s="324">
        <f>M136+N136</f>
        <v>4600</v>
      </c>
      <c r="P136" s="107"/>
      <c r="Q136" s="324">
        <f>O136+P136</f>
        <v>4600</v>
      </c>
      <c r="R136" s="107"/>
      <c r="S136" s="324">
        <f>Q136+R136</f>
        <v>4600</v>
      </c>
    </row>
    <row r="137" spans="1:19" ht="13.5" customHeight="1" thickBot="1">
      <c r="A137" s="66"/>
      <c r="B137" s="67"/>
      <c r="C137" s="52">
        <v>5331</v>
      </c>
      <c r="D137" s="274"/>
      <c r="E137" s="117" t="s">
        <v>32</v>
      </c>
      <c r="F137" s="68"/>
      <c r="G137" s="69">
        <v>4600</v>
      </c>
      <c r="H137" s="70"/>
      <c r="I137" s="325">
        <f>G137+H137</f>
        <v>4600</v>
      </c>
      <c r="J137" s="70"/>
      <c r="K137" s="325">
        <f>I137+J137</f>
        <v>4600</v>
      </c>
      <c r="L137" s="70"/>
      <c r="M137" s="325">
        <f>K137+L137</f>
        <v>4600</v>
      </c>
      <c r="N137" s="70"/>
      <c r="O137" s="325">
        <f>M137+N137</f>
        <v>4600</v>
      </c>
      <c r="P137" s="70"/>
      <c r="Q137" s="325">
        <f>O137+P137</f>
        <v>4600</v>
      </c>
      <c r="R137" s="70"/>
      <c r="S137" s="325">
        <f>Q137+R137</f>
        <v>4600</v>
      </c>
    </row>
    <row r="138" spans="1:19" ht="27" customHeight="1">
      <c r="A138" s="71">
        <v>131</v>
      </c>
      <c r="B138" s="71">
        <v>3114</v>
      </c>
      <c r="C138" s="72"/>
      <c r="D138" s="179"/>
      <c r="E138" s="118" t="s">
        <v>146</v>
      </c>
      <c r="F138" s="73"/>
      <c r="G138" s="320"/>
      <c r="H138" s="106"/>
      <c r="I138" s="105"/>
      <c r="J138" s="106"/>
      <c r="K138" s="105"/>
      <c r="L138" s="106"/>
      <c r="M138" s="105"/>
      <c r="N138" s="106"/>
      <c r="O138" s="105"/>
      <c r="P138" s="106"/>
      <c r="Q138" s="105"/>
      <c r="R138" s="106"/>
      <c r="S138" s="105"/>
    </row>
    <row r="139" spans="1:19" ht="12" customHeight="1">
      <c r="A139" s="74"/>
      <c r="B139" s="75"/>
      <c r="C139" s="43">
        <v>5331</v>
      </c>
      <c r="D139" s="188" t="s">
        <v>158</v>
      </c>
      <c r="E139" s="212" t="s">
        <v>145</v>
      </c>
      <c r="F139" s="79"/>
      <c r="G139" s="323"/>
      <c r="H139" s="107"/>
      <c r="I139" s="324"/>
      <c r="J139" s="107"/>
      <c r="K139" s="324"/>
      <c r="L139" s="107"/>
      <c r="M139" s="324"/>
      <c r="N139" s="107">
        <v>1500</v>
      </c>
      <c r="O139" s="324">
        <f>M139+N139</f>
        <v>1500</v>
      </c>
      <c r="P139" s="107"/>
      <c r="Q139" s="324">
        <f>O139+P139</f>
        <v>1500</v>
      </c>
      <c r="R139" s="107"/>
      <c r="S139" s="324">
        <f>Q139+R139</f>
        <v>1500</v>
      </c>
    </row>
    <row r="140" spans="1:19" ht="13.5" customHeight="1" thickBot="1">
      <c r="A140" s="66"/>
      <c r="B140" s="67"/>
      <c r="C140" s="52">
        <v>5331</v>
      </c>
      <c r="D140" s="274"/>
      <c r="E140" s="117" t="s">
        <v>32</v>
      </c>
      <c r="F140" s="68"/>
      <c r="G140" s="69"/>
      <c r="H140" s="70"/>
      <c r="I140" s="325"/>
      <c r="J140" s="70"/>
      <c r="K140" s="325"/>
      <c r="L140" s="70"/>
      <c r="M140" s="325"/>
      <c r="N140" s="70">
        <v>1500</v>
      </c>
      <c r="O140" s="325">
        <f>M140+N140</f>
        <v>1500</v>
      </c>
      <c r="P140" s="70"/>
      <c r="Q140" s="325">
        <f>O140+P140</f>
        <v>1500</v>
      </c>
      <c r="R140" s="70"/>
      <c r="S140" s="325">
        <f>Q140+R140</f>
        <v>1500</v>
      </c>
    </row>
    <row r="141" spans="1:19" ht="27.75" customHeight="1">
      <c r="A141" s="71">
        <v>145</v>
      </c>
      <c r="B141" s="71">
        <v>3123</v>
      </c>
      <c r="C141" s="72"/>
      <c r="D141" s="179"/>
      <c r="E141" s="118" t="s">
        <v>147</v>
      </c>
      <c r="F141" s="73"/>
      <c r="G141" s="320"/>
      <c r="H141" s="106"/>
      <c r="I141" s="105"/>
      <c r="J141" s="106"/>
      <c r="K141" s="105"/>
      <c r="L141" s="106"/>
      <c r="M141" s="105"/>
      <c r="N141" s="106"/>
      <c r="O141" s="105"/>
      <c r="P141" s="106"/>
      <c r="Q141" s="105"/>
      <c r="R141" s="106"/>
      <c r="S141" s="105"/>
    </row>
    <row r="142" spans="1:19" ht="14.25" customHeight="1">
      <c r="A142" s="74"/>
      <c r="B142" s="75"/>
      <c r="C142" s="76">
        <v>6351</v>
      </c>
      <c r="D142" s="188" t="s">
        <v>159</v>
      </c>
      <c r="E142" s="120" t="s">
        <v>166</v>
      </c>
      <c r="F142" s="79"/>
      <c r="G142" s="323"/>
      <c r="H142" s="107"/>
      <c r="I142" s="324"/>
      <c r="J142" s="107"/>
      <c r="K142" s="324"/>
      <c r="L142" s="107"/>
      <c r="M142" s="324"/>
      <c r="N142" s="107">
        <v>800</v>
      </c>
      <c r="O142" s="324">
        <f>M142+N142</f>
        <v>800</v>
      </c>
      <c r="P142" s="107"/>
      <c r="Q142" s="324">
        <f>O142+P142</f>
        <v>800</v>
      </c>
      <c r="R142" s="107"/>
      <c r="S142" s="324">
        <f>Q142+R142</f>
        <v>800</v>
      </c>
    </row>
    <row r="143" spans="1:19" ht="13.5" customHeight="1" thickBot="1">
      <c r="A143" s="66"/>
      <c r="B143" s="67"/>
      <c r="C143" s="47">
        <v>6351</v>
      </c>
      <c r="D143" s="274"/>
      <c r="E143" s="121" t="s">
        <v>15</v>
      </c>
      <c r="F143" s="68"/>
      <c r="G143" s="69"/>
      <c r="H143" s="70"/>
      <c r="I143" s="325"/>
      <c r="J143" s="70"/>
      <c r="K143" s="325"/>
      <c r="L143" s="70"/>
      <c r="M143" s="325"/>
      <c r="N143" s="70">
        <v>800</v>
      </c>
      <c r="O143" s="325">
        <f>M143+N143</f>
        <v>800</v>
      </c>
      <c r="P143" s="70"/>
      <c r="Q143" s="325">
        <f>O143+P143</f>
        <v>800</v>
      </c>
      <c r="R143" s="70"/>
      <c r="S143" s="325">
        <f>Q143+R143</f>
        <v>800</v>
      </c>
    </row>
    <row r="144" spans="1:19" ht="27.75" customHeight="1">
      <c r="A144" s="71">
        <v>155</v>
      </c>
      <c r="B144" s="71">
        <v>3146</v>
      </c>
      <c r="C144" s="72"/>
      <c r="D144" s="179"/>
      <c r="E144" s="118" t="s">
        <v>115</v>
      </c>
      <c r="F144" s="73"/>
      <c r="G144" s="320"/>
      <c r="H144" s="106"/>
      <c r="I144" s="105"/>
      <c r="J144" s="106"/>
      <c r="K144" s="105"/>
      <c r="L144" s="106"/>
      <c r="M144" s="105"/>
      <c r="N144" s="106"/>
      <c r="O144" s="105"/>
      <c r="P144" s="106"/>
      <c r="Q144" s="105"/>
      <c r="R144" s="106"/>
      <c r="S144" s="105"/>
    </row>
    <row r="145" spans="1:19" ht="14.25" customHeight="1">
      <c r="A145" s="74"/>
      <c r="B145" s="75"/>
      <c r="C145" s="43">
        <v>5331</v>
      </c>
      <c r="D145" s="188" t="s">
        <v>86</v>
      </c>
      <c r="E145" s="212" t="s">
        <v>116</v>
      </c>
      <c r="F145" s="79"/>
      <c r="G145" s="323">
        <v>500</v>
      </c>
      <c r="H145" s="107"/>
      <c r="I145" s="324">
        <f>G145+H145</f>
        <v>500</v>
      </c>
      <c r="J145" s="107"/>
      <c r="K145" s="324">
        <f>I145+J145</f>
        <v>500</v>
      </c>
      <c r="L145" s="107">
        <v>-300</v>
      </c>
      <c r="M145" s="324">
        <f>K145+L145</f>
        <v>200</v>
      </c>
      <c r="N145" s="107"/>
      <c r="O145" s="324">
        <f aca="true" t="shared" si="3" ref="O145:O150">M145+N145</f>
        <v>200</v>
      </c>
      <c r="P145" s="107"/>
      <c r="Q145" s="324">
        <f aca="true" t="shared" si="4" ref="Q145:Q150">O145+P145</f>
        <v>200</v>
      </c>
      <c r="R145" s="107"/>
      <c r="S145" s="324">
        <f aca="true" t="shared" si="5" ref="S145:S150">Q145+R145</f>
        <v>200</v>
      </c>
    </row>
    <row r="146" spans="1:19" ht="14.25" customHeight="1">
      <c r="A146" s="197"/>
      <c r="B146" s="198"/>
      <c r="C146" s="43">
        <v>6351</v>
      </c>
      <c r="D146" s="188" t="s">
        <v>86</v>
      </c>
      <c r="E146" s="212" t="s">
        <v>116</v>
      </c>
      <c r="F146" s="199"/>
      <c r="G146" s="352"/>
      <c r="H146" s="200"/>
      <c r="I146" s="324"/>
      <c r="J146" s="200"/>
      <c r="K146" s="324">
        <f>I146+J146</f>
        <v>0</v>
      </c>
      <c r="L146" s="200">
        <v>300</v>
      </c>
      <c r="M146" s="324">
        <f>K146+L146</f>
        <v>300</v>
      </c>
      <c r="N146" s="200"/>
      <c r="O146" s="324">
        <f t="shared" si="3"/>
        <v>300</v>
      </c>
      <c r="P146" s="200"/>
      <c r="Q146" s="324">
        <f t="shared" si="4"/>
        <v>300</v>
      </c>
      <c r="R146" s="200"/>
      <c r="S146" s="324">
        <f t="shared" si="5"/>
        <v>300</v>
      </c>
    </row>
    <row r="147" spans="1:19" ht="13.5" customHeight="1">
      <c r="A147" s="61"/>
      <c r="B147" s="60"/>
      <c r="C147" s="138">
        <v>5331</v>
      </c>
      <c r="D147" s="150"/>
      <c r="E147" s="140" t="s">
        <v>32</v>
      </c>
      <c r="F147" s="63"/>
      <c r="G147" s="256">
        <v>500</v>
      </c>
      <c r="H147" s="201"/>
      <c r="I147" s="325">
        <f>G147+H147</f>
        <v>500</v>
      </c>
      <c r="J147" s="201"/>
      <c r="K147" s="325">
        <f>I147+J147</f>
        <v>500</v>
      </c>
      <c r="L147" s="201">
        <v>-300</v>
      </c>
      <c r="M147" s="325">
        <f>K147+L147</f>
        <v>200</v>
      </c>
      <c r="N147" s="201"/>
      <c r="O147" s="325">
        <f t="shared" si="3"/>
        <v>200</v>
      </c>
      <c r="P147" s="201"/>
      <c r="Q147" s="325">
        <f t="shared" si="4"/>
        <v>200</v>
      </c>
      <c r="R147" s="201"/>
      <c r="S147" s="325">
        <f t="shared" si="5"/>
        <v>200</v>
      </c>
    </row>
    <row r="148" spans="1:19" ht="13.5" customHeight="1" thickBot="1">
      <c r="A148" s="197"/>
      <c r="B148" s="198"/>
      <c r="C148" s="172">
        <v>6351</v>
      </c>
      <c r="D148" s="263"/>
      <c r="E148" s="264" t="s">
        <v>15</v>
      </c>
      <c r="F148" s="199"/>
      <c r="G148" s="255"/>
      <c r="H148" s="265"/>
      <c r="I148" s="353"/>
      <c r="J148" s="265"/>
      <c r="K148" s="353">
        <f>I148+J148</f>
        <v>0</v>
      </c>
      <c r="L148" s="265">
        <v>300</v>
      </c>
      <c r="M148" s="353">
        <f>K148+L148</f>
        <v>300</v>
      </c>
      <c r="N148" s="265"/>
      <c r="O148" s="353">
        <f t="shared" si="3"/>
        <v>300</v>
      </c>
      <c r="P148" s="265"/>
      <c r="Q148" s="353">
        <f t="shared" si="4"/>
        <v>300</v>
      </c>
      <c r="R148" s="265"/>
      <c r="S148" s="353">
        <f t="shared" si="5"/>
        <v>300</v>
      </c>
    </row>
    <row r="149" spans="1:19" ht="14.25" customHeight="1">
      <c r="A149" s="71"/>
      <c r="B149" s="266"/>
      <c r="C149" s="267">
        <v>6121</v>
      </c>
      <c r="D149" s="268"/>
      <c r="E149" s="269" t="s">
        <v>164</v>
      </c>
      <c r="F149" s="73"/>
      <c r="G149" s="57"/>
      <c r="H149" s="59"/>
      <c r="I149" s="354"/>
      <c r="J149" s="59"/>
      <c r="K149" s="354"/>
      <c r="L149" s="59"/>
      <c r="M149" s="354"/>
      <c r="N149" s="59">
        <v>10000</v>
      </c>
      <c r="O149" s="354">
        <f t="shared" si="3"/>
        <v>10000</v>
      </c>
      <c r="P149" s="59"/>
      <c r="Q149" s="354">
        <f t="shared" si="4"/>
        <v>10000</v>
      </c>
      <c r="R149" s="59">
        <v>-10000</v>
      </c>
      <c r="S149" s="354">
        <f t="shared" si="5"/>
        <v>0</v>
      </c>
    </row>
    <row r="150" spans="1:19" ht="13.5" customHeight="1" thickBot="1">
      <c r="A150" s="66"/>
      <c r="B150" s="67"/>
      <c r="C150" s="47">
        <v>6121</v>
      </c>
      <c r="D150" s="112"/>
      <c r="E150" s="270" t="s">
        <v>140</v>
      </c>
      <c r="F150" s="68"/>
      <c r="G150" s="69"/>
      <c r="H150" s="70"/>
      <c r="I150" s="327"/>
      <c r="J150" s="70"/>
      <c r="K150" s="327"/>
      <c r="L150" s="70"/>
      <c r="M150" s="327"/>
      <c r="N150" s="70">
        <v>10000</v>
      </c>
      <c r="O150" s="327">
        <f t="shared" si="3"/>
        <v>10000</v>
      </c>
      <c r="P150" s="70"/>
      <c r="Q150" s="327">
        <f t="shared" si="4"/>
        <v>10000</v>
      </c>
      <c r="R150" s="70">
        <v>-10000</v>
      </c>
      <c r="S150" s="327">
        <f t="shared" si="5"/>
        <v>0</v>
      </c>
    </row>
    <row r="151" spans="1:19" ht="17.25" customHeight="1" thickBot="1">
      <c r="A151" s="110"/>
      <c r="B151" s="109"/>
      <c r="C151" s="111"/>
      <c r="D151" s="109"/>
      <c r="E151" s="108" t="s">
        <v>18</v>
      </c>
      <c r="F151" s="80"/>
      <c r="G151" s="355">
        <f>G67+G73+G108+G111+G115+G131+G137+G125+G90+G70+G58+G50+G147+G66</f>
        <v>37950</v>
      </c>
      <c r="H151" s="355">
        <f>H58+H83+H125</f>
        <v>22661.9</v>
      </c>
      <c r="I151" s="355">
        <f>I50+I58+I66+I67+I70+I73+I90+I108+I111+I115+I125+I131+I137+I147+I99+I86+I76+I45+I83</f>
        <v>60611.9</v>
      </c>
      <c r="J151" s="355">
        <f>J44+J45+J76+J82++J86+J99+J147+J148</f>
        <v>18523.4</v>
      </c>
      <c r="K151" s="355">
        <f>K50+K58+K66+K67+K70+K73+K90+K108+K111+K115+K125+K131+K137+K147+K99+K86+K76+K45+K83+K82+K148+K54+K44</f>
        <v>79135.3</v>
      </c>
      <c r="L151" s="355">
        <f>L45+L76+L86+L99+L44+L82+L54+L121</f>
        <v>5110</v>
      </c>
      <c r="M151" s="355">
        <f>M50+M58+M66+M67+M70+M73+M90+M108+M111+M115+M125+M131+M137+M147+M99+M86+M76+M45+M83+M82+M148+M54+M121+M44</f>
        <v>84245.3</v>
      </c>
      <c r="N151" s="355">
        <f>N37+N50+N51+N58+N61+N83+N93+N96+N115+N118+N128+N134+N140+N143+N150</f>
        <v>46650</v>
      </c>
      <c r="O151" s="355">
        <f>O50+O58+O66+O67+O70+O73+O90+O108+O111+O115+O125+O131+O137+O147+O99+O86+O76+O45+O83+O82+O148+O54+O121+O44+O37+O51+O61+O93+O96+O118+O128+O134+O140+O143+O150</f>
        <v>130895.3</v>
      </c>
      <c r="P151" s="355">
        <f>P90+P107+P108++P118+P150+P102+P40+P37+P36</f>
        <v>950</v>
      </c>
      <c r="Q151" s="355">
        <f>Q50+Q58+Q66+Q67+Q70+Q73+Q90+Q108+Q111+Q115+Q125+Q131+Q137+Q147+Q99+Q86+Q76+Q45+Q83+Q82+Q148+Q54+Q121+Q44+Q37+Q51+Q61+Q93+Q96+Q118+Q128+Q134+Q140+Q143+Q150+Q107</f>
        <v>131175.3</v>
      </c>
      <c r="R151" s="355">
        <f>R90+R107+R108++R118+R150</f>
        <v>-11900</v>
      </c>
      <c r="S151" s="355">
        <f>S50+S58+S66+S67+S70+S73+S90+S108+S111+S115+S125+S131+S137+S147+S99+S86+S76+S45+S83+S82+S148+S54+S121+S44+S37+S51+S61+S93+S96+S118+S128+S134+S140+S143+S150+S107+S102+S36+S40</f>
        <v>119945.3</v>
      </c>
    </row>
    <row r="152" spans="1:19" ht="12.75" customHeight="1">
      <c r="A152" s="81"/>
      <c r="B152" s="82"/>
      <c r="C152" s="82"/>
      <c r="D152" s="82"/>
      <c r="E152" s="82"/>
      <c r="F152" s="82"/>
      <c r="G152" s="83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</row>
    <row r="153" spans="1:19" ht="18" customHeight="1" thickBot="1">
      <c r="A153" s="6" t="s">
        <v>19</v>
      </c>
      <c r="B153" s="6"/>
      <c r="C153" s="6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</row>
    <row r="154" spans="1:19" ht="18" customHeight="1" thickBot="1">
      <c r="A154" s="86" t="s">
        <v>20</v>
      </c>
      <c r="B154" s="87"/>
      <c r="C154" s="88"/>
      <c r="D154" s="89"/>
      <c r="E154" s="90"/>
      <c r="F154" s="98"/>
      <c r="G154" s="92" t="s">
        <v>21</v>
      </c>
      <c r="H154" s="92" t="s">
        <v>22</v>
      </c>
      <c r="I154" s="301" t="s">
        <v>23</v>
      </c>
      <c r="J154" s="91" t="s">
        <v>22</v>
      </c>
      <c r="K154" s="92" t="s">
        <v>23</v>
      </c>
      <c r="L154" s="91" t="s">
        <v>22</v>
      </c>
      <c r="M154" s="92" t="s">
        <v>23</v>
      </c>
      <c r="N154" s="91" t="s">
        <v>22</v>
      </c>
      <c r="O154" s="92" t="s">
        <v>23</v>
      </c>
      <c r="P154" s="91" t="s">
        <v>22</v>
      </c>
      <c r="Q154" s="92" t="s">
        <v>23</v>
      </c>
      <c r="R154" s="91" t="s">
        <v>22</v>
      </c>
      <c r="S154" s="92" t="s">
        <v>23</v>
      </c>
    </row>
    <row r="155" spans="1:19" ht="18" customHeight="1">
      <c r="A155" s="78" t="s">
        <v>24</v>
      </c>
      <c r="B155" s="293"/>
      <c r="C155" s="300">
        <v>5169</v>
      </c>
      <c r="D155" s="127"/>
      <c r="E155" s="309" t="s">
        <v>171</v>
      </c>
      <c r="F155" s="294"/>
      <c r="G155" s="307">
        <v>0</v>
      </c>
      <c r="H155" s="311"/>
      <c r="I155" s="296"/>
      <c r="J155" s="310"/>
      <c r="K155" s="295"/>
      <c r="L155" s="310"/>
      <c r="M155" s="295"/>
      <c r="N155" s="356">
        <f>N34</f>
        <v>0</v>
      </c>
      <c r="O155" s="295">
        <v>0</v>
      </c>
      <c r="P155" s="308">
        <f>P34</f>
        <v>120</v>
      </c>
      <c r="Q155" s="357">
        <f>SUM(O155:P155)</f>
        <v>120</v>
      </c>
      <c r="R155" s="308">
        <v>0</v>
      </c>
      <c r="S155" s="357">
        <f>SUM(Q155:R155)</f>
        <v>120</v>
      </c>
    </row>
    <row r="156" spans="1:19" ht="18" customHeight="1">
      <c r="A156" s="93" t="s">
        <v>26</v>
      </c>
      <c r="B156" s="94"/>
      <c r="C156" s="224">
        <v>5171</v>
      </c>
      <c r="D156" s="77"/>
      <c r="E156" s="212" t="s">
        <v>161</v>
      </c>
      <c r="F156" s="124"/>
      <c r="G156" s="358">
        <v>0</v>
      </c>
      <c r="H156" s="359">
        <v>0</v>
      </c>
      <c r="I156" s="360">
        <f>SUM(G156:H156)</f>
        <v>0</v>
      </c>
      <c r="J156" s="356">
        <v>0</v>
      </c>
      <c r="K156" s="357">
        <f>SUM(I156:J156)</f>
        <v>0</v>
      </c>
      <c r="L156" s="356">
        <v>0</v>
      </c>
      <c r="M156" s="357">
        <f>SUM(K156:L156)</f>
        <v>0</v>
      </c>
      <c r="N156" s="356">
        <f>N35</f>
        <v>6500</v>
      </c>
      <c r="O156" s="357">
        <f>SUM(M156:N156)</f>
        <v>6500</v>
      </c>
      <c r="P156" s="356">
        <f>P35</f>
        <v>-120</v>
      </c>
      <c r="Q156" s="357">
        <f>SUM(O156:P156)</f>
        <v>6380</v>
      </c>
      <c r="R156" s="356">
        <f>R35</f>
        <v>0</v>
      </c>
      <c r="S156" s="357">
        <f>SUM(Q156:R156)</f>
        <v>6380</v>
      </c>
    </row>
    <row r="157" spans="1:19" ht="18" customHeight="1">
      <c r="A157" s="78" t="s">
        <v>24</v>
      </c>
      <c r="B157" s="103"/>
      <c r="C157" s="147">
        <v>5331</v>
      </c>
      <c r="D157" s="102"/>
      <c r="E157" s="149" t="s">
        <v>31</v>
      </c>
      <c r="F157" s="124"/>
      <c r="G157" s="357">
        <f>G47+G63+G64+G104+G136+G145</f>
        <v>9050</v>
      </c>
      <c r="H157" s="361">
        <f>H88</f>
        <v>0</v>
      </c>
      <c r="I157" s="360">
        <f aca="true" t="shared" si="6" ref="I157:I162">SUM(G157:H157)</f>
        <v>9050</v>
      </c>
      <c r="J157" s="362">
        <f>J81+J145+J42</f>
        <v>11524.2</v>
      </c>
      <c r="K157" s="357">
        <f aca="true" t="shared" si="7" ref="K157:K162">SUM(I157:J157)</f>
        <v>20574.2</v>
      </c>
      <c r="L157" s="362">
        <f>L81+L145</f>
        <v>-300</v>
      </c>
      <c r="M157" s="357">
        <f aca="true" t="shared" si="8" ref="M157:M162">SUM(K157:L157)</f>
        <v>20274.2</v>
      </c>
      <c r="N157" s="362">
        <f>N47+N48+N92+N95+N133+N139</f>
        <v>11990</v>
      </c>
      <c r="O157" s="357">
        <f aca="true" t="shared" si="9" ref="O157:O162">SUM(M157:N157)</f>
        <v>32264.2</v>
      </c>
      <c r="P157" s="362">
        <f>P106+P39</f>
        <v>350</v>
      </c>
      <c r="Q157" s="357">
        <f aca="true" t="shared" si="10" ref="Q157:Q162">SUM(O157:P157)</f>
        <v>32614.2</v>
      </c>
      <c r="R157" s="362">
        <f>R47+R48+R92+R95+R133+R139</f>
        <v>0</v>
      </c>
      <c r="S157" s="357">
        <f aca="true" t="shared" si="11" ref="S157:S162">SUM(Q157:R157)</f>
        <v>32614.2</v>
      </c>
    </row>
    <row r="158" spans="1:19" ht="25.5" customHeight="1">
      <c r="A158" s="78" t="s">
        <v>24</v>
      </c>
      <c r="B158" s="103"/>
      <c r="C158" s="223">
        <v>6121</v>
      </c>
      <c r="D158" s="62"/>
      <c r="E158" s="297" t="s">
        <v>25</v>
      </c>
      <c r="F158" s="124"/>
      <c r="G158" s="357">
        <v>0</v>
      </c>
      <c r="H158" s="361">
        <v>0</v>
      </c>
      <c r="I158" s="360">
        <f t="shared" si="6"/>
        <v>0</v>
      </c>
      <c r="J158" s="362">
        <v>0</v>
      </c>
      <c r="K158" s="357">
        <f t="shared" si="7"/>
        <v>0</v>
      </c>
      <c r="L158" s="362">
        <v>0</v>
      </c>
      <c r="M158" s="357">
        <f t="shared" si="8"/>
        <v>0</v>
      </c>
      <c r="N158" s="362">
        <f>N117+N149</f>
        <v>11900</v>
      </c>
      <c r="O158" s="357">
        <f t="shared" si="9"/>
        <v>11900</v>
      </c>
      <c r="P158" s="362">
        <f>P117+P149</f>
        <v>0</v>
      </c>
      <c r="Q158" s="357">
        <f t="shared" si="10"/>
        <v>11900</v>
      </c>
      <c r="R158" s="362">
        <f>R117+R149</f>
        <v>-11900</v>
      </c>
      <c r="S158" s="357">
        <f t="shared" si="11"/>
        <v>0</v>
      </c>
    </row>
    <row r="159" spans="1:19" ht="18" customHeight="1">
      <c r="A159" s="93" t="s">
        <v>26</v>
      </c>
      <c r="B159" s="19"/>
      <c r="C159" s="223">
        <v>6130</v>
      </c>
      <c r="D159" s="62"/>
      <c r="E159" s="119" t="s">
        <v>14</v>
      </c>
      <c r="F159" s="124"/>
      <c r="G159" s="358">
        <v>0</v>
      </c>
      <c r="H159" s="359">
        <v>0</v>
      </c>
      <c r="I159" s="360">
        <f t="shared" si="6"/>
        <v>0</v>
      </c>
      <c r="J159" s="356">
        <v>0</v>
      </c>
      <c r="K159" s="357">
        <f t="shared" si="7"/>
        <v>0</v>
      </c>
      <c r="L159" s="356">
        <v>0</v>
      </c>
      <c r="M159" s="357">
        <f t="shared" si="8"/>
        <v>0</v>
      </c>
      <c r="N159" s="356">
        <v>0</v>
      </c>
      <c r="O159" s="357">
        <f t="shared" si="9"/>
        <v>0</v>
      </c>
      <c r="P159" s="356">
        <v>0</v>
      </c>
      <c r="Q159" s="357">
        <f t="shared" si="10"/>
        <v>0</v>
      </c>
      <c r="R159" s="356">
        <v>0</v>
      </c>
      <c r="S159" s="357">
        <f t="shared" si="11"/>
        <v>0</v>
      </c>
    </row>
    <row r="160" spans="1:19" ht="18" customHeight="1">
      <c r="A160" s="18" t="s">
        <v>24</v>
      </c>
      <c r="B160" s="94"/>
      <c r="C160" s="224">
        <v>6351</v>
      </c>
      <c r="D160" s="77"/>
      <c r="E160" s="120" t="s">
        <v>27</v>
      </c>
      <c r="F160" s="123"/>
      <c r="G160" s="363">
        <f>G57+G65+G69+G72+G88+G110+G113+G124+G130</f>
        <v>28900</v>
      </c>
      <c r="H160" s="364">
        <f>H56+H78+H123</f>
        <v>22661.9</v>
      </c>
      <c r="I160" s="360">
        <f t="shared" si="6"/>
        <v>51561.9</v>
      </c>
      <c r="J160" s="365">
        <f>J43+J75+J85+J98+J146+J53</f>
        <v>6999.2</v>
      </c>
      <c r="K160" s="357">
        <f t="shared" si="7"/>
        <v>58561.1</v>
      </c>
      <c r="L160" s="365">
        <f>L43+L75+L85+L98+L146+L53+L120</f>
        <v>5410</v>
      </c>
      <c r="M160" s="357">
        <f t="shared" si="8"/>
        <v>63971.1</v>
      </c>
      <c r="N160" s="365">
        <f>N49+N57+N60+N79+N80+N114+N127+N142</f>
        <v>16260</v>
      </c>
      <c r="O160" s="357">
        <f t="shared" si="9"/>
        <v>80231.1</v>
      </c>
      <c r="P160" s="365">
        <f>P89+P105+P101</f>
        <v>600</v>
      </c>
      <c r="Q160" s="357">
        <f t="shared" si="10"/>
        <v>80831.1</v>
      </c>
      <c r="R160" s="365">
        <f>R49+R57+R60+R79+R80+R114+R127+R142</f>
        <v>0</v>
      </c>
      <c r="S160" s="357">
        <f t="shared" si="11"/>
        <v>80831.1</v>
      </c>
    </row>
    <row r="161" spans="1:19" ht="18" customHeight="1" thickBot="1">
      <c r="A161" s="95" t="s">
        <v>26</v>
      </c>
      <c r="B161" s="96"/>
      <c r="C161" s="225">
        <v>6901</v>
      </c>
      <c r="D161" s="228"/>
      <c r="E161" s="298" t="s">
        <v>28</v>
      </c>
      <c r="F161" s="125"/>
      <c r="G161" s="366">
        <v>250</v>
      </c>
      <c r="H161" s="367">
        <v>0</v>
      </c>
      <c r="I161" s="360">
        <f t="shared" si="6"/>
        <v>250</v>
      </c>
      <c r="J161" s="368">
        <v>0</v>
      </c>
      <c r="K161" s="357">
        <f t="shared" si="7"/>
        <v>250</v>
      </c>
      <c r="L161" s="368">
        <v>1176.7</v>
      </c>
      <c r="M161" s="357">
        <f t="shared" si="8"/>
        <v>1426.7</v>
      </c>
      <c r="N161" s="368">
        <v>3350</v>
      </c>
      <c r="O161" s="357">
        <f t="shared" si="9"/>
        <v>4776.7</v>
      </c>
      <c r="P161" s="368">
        <v>-950</v>
      </c>
      <c r="Q161" s="357">
        <f>SUM(O161:P161)</f>
        <v>3826.7</v>
      </c>
      <c r="R161" s="368">
        <v>-2350</v>
      </c>
      <c r="S161" s="357">
        <f>SUM(Q161:R161)</f>
        <v>1476.6999999999998</v>
      </c>
    </row>
    <row r="162" spans="1:19" ht="18" customHeight="1" thickBot="1">
      <c r="A162" s="97"/>
      <c r="B162" s="90"/>
      <c r="C162" s="98"/>
      <c r="D162" s="89"/>
      <c r="E162" s="299" t="s">
        <v>29</v>
      </c>
      <c r="F162" s="98"/>
      <c r="G162" s="369">
        <f>SUM(G157:G161)</f>
        <v>38200</v>
      </c>
      <c r="H162" s="370">
        <f>SUM(H157:H161)</f>
        <v>22661.9</v>
      </c>
      <c r="I162" s="371">
        <f t="shared" si="6"/>
        <v>60861.9</v>
      </c>
      <c r="J162" s="372">
        <f>SUM(J157:J161)</f>
        <v>18523.4</v>
      </c>
      <c r="K162" s="373">
        <f t="shared" si="7"/>
        <v>79385.3</v>
      </c>
      <c r="L162" s="372">
        <f>SUM(L157:L161)</f>
        <v>6286.7</v>
      </c>
      <c r="M162" s="373">
        <f t="shared" si="8"/>
        <v>85672</v>
      </c>
      <c r="N162" s="372">
        <f>SUM(N156:N161)</f>
        <v>50000</v>
      </c>
      <c r="O162" s="373">
        <f t="shared" si="9"/>
        <v>135672</v>
      </c>
      <c r="P162" s="372">
        <f>SUM(P155:P161)</f>
        <v>0</v>
      </c>
      <c r="Q162" s="373">
        <f t="shared" si="10"/>
        <v>135672</v>
      </c>
      <c r="R162" s="372">
        <f>SUM(R155:R161)</f>
        <v>-14250</v>
      </c>
      <c r="S162" s="373">
        <f t="shared" si="11"/>
        <v>121422</v>
      </c>
    </row>
    <row r="164" spans="1:6" ht="12.75">
      <c r="A164" s="6"/>
      <c r="F164" s="99"/>
    </row>
    <row r="165" ht="12.75">
      <c r="A165" s="122"/>
    </row>
    <row r="168" s="142" customFormat="1" ht="12.75"/>
    <row r="169" spans="1:4" ht="12.75">
      <c r="A169" s="6"/>
      <c r="D169"/>
    </row>
  </sheetData>
  <sheetProtection/>
  <mergeCells count="6">
    <mergeCell ref="H31:I31"/>
    <mergeCell ref="J31:K31"/>
    <mergeCell ref="L31:M31"/>
    <mergeCell ref="N31:O31"/>
    <mergeCell ref="P31:Q31"/>
    <mergeCell ref="R31:S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7" r:id="rId1"/>
  <headerFooter>
    <oddFooter>&amp;CStránka &amp;P</oddFooter>
  </headerFooter>
  <rowBreaks count="3" manualBreakCount="3">
    <brk id="40" max="30" man="1"/>
    <brk id="83" max="30" man="1"/>
    <brk id="125" max="30" man="1"/>
  </rowBreaks>
  <colBreaks count="1" manualBreakCount="1">
    <brk id="20" max="1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Dagmar Malcová</cp:lastModifiedBy>
  <cp:lastPrinted>2011-05-17T05:44:36Z</cp:lastPrinted>
  <dcterms:created xsi:type="dcterms:W3CDTF">2008-12-30T11:25:59Z</dcterms:created>
  <dcterms:modified xsi:type="dcterms:W3CDTF">2011-05-17T05:46:04Z</dcterms:modified>
  <cp:category/>
  <cp:version/>
  <cp:contentType/>
  <cp:contentStatus/>
</cp:coreProperties>
</file>