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9650" tabRatio="526" activeTab="0"/>
  </bookViews>
  <sheets>
    <sheet name="Žádost" sheetId="1" r:id="rId1"/>
    <sheet name="Přidělená dotace" sheetId="2" state="hidden" r:id="rId2"/>
    <sheet name="Smlouva " sheetId="3" state="hidden" r:id="rId3"/>
    <sheet name="Příloha 1 ke smlouvě" sheetId="4" state="hidden" r:id="rId4"/>
    <sheet name="Předkontační doklad" sheetId="5" state="hidden" r:id="rId5"/>
    <sheet name="Pracovní 3" sheetId="6" state="hidden" r:id="rId6"/>
    <sheet name="Pracovní 2" sheetId="7" state="hidden" r:id="rId7"/>
    <sheet name="List2" sheetId="8" state="hidden" r:id="rId8"/>
    <sheet name="List1" sheetId="9" state="hidden" r:id="rId9"/>
  </sheets>
  <definedNames>
    <definedName name="_xlnm.Print_Area" localSheetId="6">'Pracovní 2'!$B$2:$P$40</definedName>
    <definedName name="_xlnm.Print_Area" localSheetId="4">'Předkontační doklad'!$A$1:$T$31</definedName>
    <definedName name="_xlnm.Print_Area" localSheetId="1">'Přidělená dotace'!$B$2:$G$18</definedName>
    <definedName name="_xlnm.Print_Area" localSheetId="3">'Příloha 1 ke smlouvě'!$B$2:$H$40</definedName>
    <definedName name="_xlnm.Print_Area" localSheetId="2">'Smlouva '!$B$2:$J$187</definedName>
    <definedName name="_xlnm.Print_Area" localSheetId="0">'Žádost'!$B$2:$E$102</definedName>
  </definedNames>
  <calcPr fullCalcOnLoad="1"/>
</workbook>
</file>

<file path=xl/sharedStrings.xml><?xml version="1.0" encoding="utf-8"?>
<sst xmlns="http://schemas.openxmlformats.org/spreadsheetml/2006/main" count="1870" uniqueCount="1257">
  <si>
    <r>
      <t xml:space="preserve">Původní požadavek z žádosti </t>
    </r>
    <r>
      <rPr>
        <b/>
        <i/>
        <sz val="8"/>
        <color indexed="8"/>
        <rFont val="Arial"/>
        <family val="2"/>
      </rPr>
      <t>( nebo původní specifikace čerpání dotace)</t>
    </r>
  </si>
  <si>
    <r>
      <t xml:space="preserve">Celkové neinvestiční náklady služby:     </t>
    </r>
    <r>
      <rPr>
        <vertAlign val="superscript"/>
        <sz val="10"/>
        <rFont val="Arial"/>
        <family val="2"/>
      </rPr>
      <t>1)</t>
    </r>
  </si>
  <si>
    <r>
      <t xml:space="preserve">Dotace MPSV 2012 </t>
    </r>
    <r>
      <rPr>
        <i/>
        <sz val="10"/>
        <rFont val="Arial"/>
        <family val="2"/>
      </rPr>
      <t>(skutečně přidělená)</t>
    </r>
  </si>
  <si>
    <t>Příjmy od klientů a ostatní tržby 2012 (předpoklad)</t>
  </si>
  <si>
    <t>Příspěvek zřizovatele 2012:</t>
  </si>
  <si>
    <t>Ostatní dotace a dary 2012:</t>
  </si>
  <si>
    <t>Požadovaná neinvestiční dotace od Královéhradeckého kraje na rok 2012:</t>
  </si>
  <si>
    <t>Předpokládaný rozpočet na rok 2012</t>
  </si>
  <si>
    <t>Ing. Mgr. Jiří Vitvar</t>
  </si>
  <si>
    <t>Sběrný předkontační doklad pro poskytovaný transfer</t>
  </si>
  <si>
    <t xml:space="preserve">  předpis závazku (bez uvedení rozpočtové skladby)          </t>
  </si>
  <si>
    <t xml:space="preserve">  platba transferu  včetně předpisu (uvést  rozpočtovou skladbu)     </t>
  </si>
  <si>
    <t>AuPAP</t>
  </si>
  <si>
    <t>TZ</t>
  </si>
  <si>
    <t>IcoAP</t>
  </si>
  <si>
    <t>IcoTr</t>
  </si>
  <si>
    <t>MD</t>
  </si>
  <si>
    <t>DAL</t>
  </si>
  <si>
    <t>Bankovní účet</t>
  </si>
  <si>
    <t>Pro</t>
  </si>
  <si>
    <t>v.s. :</t>
  </si>
  <si>
    <t>IČ příjemce</t>
  </si>
  <si>
    <t xml:space="preserve">Termín vyúčtování    </t>
  </si>
  <si>
    <t>Příkazce: operace</t>
  </si>
  <si>
    <r>
      <t xml:space="preserve">Název zřizovatele:     </t>
    </r>
    <r>
      <rPr>
        <vertAlign val="superscript"/>
        <sz val="10"/>
        <color indexed="62"/>
        <rFont val="Arial"/>
        <family val="2"/>
      </rPr>
      <t>1) 2)                                                             (vyplňují pouze příspěvkové organizace obcí a měst)</t>
    </r>
  </si>
  <si>
    <r>
      <t xml:space="preserve">IČ   zřizovatele  </t>
    </r>
    <r>
      <rPr>
        <vertAlign val="superscript"/>
        <sz val="10"/>
        <color indexed="62"/>
        <rFont val="Arial"/>
        <family val="2"/>
      </rPr>
      <t>1) 2)                                                                           (vyplňují pouze příspěvkové organizace obcí a měst)</t>
    </r>
  </si>
  <si>
    <r>
      <t xml:space="preserve">Číslo účtu/kód banky      zřizovatele   </t>
    </r>
    <r>
      <rPr>
        <b/>
        <vertAlign val="superscript"/>
        <sz val="10"/>
        <color indexed="62"/>
        <rFont val="Arial"/>
        <family val="2"/>
      </rPr>
      <t>1) 2)</t>
    </r>
    <r>
      <rPr>
        <b/>
        <sz val="10"/>
        <color indexed="62"/>
        <rFont val="Arial"/>
        <family val="2"/>
      </rPr>
      <t xml:space="preserve">             </t>
    </r>
    <r>
      <rPr>
        <i/>
        <sz val="8"/>
        <color indexed="62"/>
        <rFont val="Arial"/>
        <family val="2"/>
      </rPr>
      <t>(vyplňují pouze příspěvkové organizace obcí a měst)</t>
    </r>
  </si>
  <si>
    <r>
      <t xml:space="preserve">Název banky zřizovatele        </t>
    </r>
    <r>
      <rPr>
        <vertAlign val="superscript"/>
        <sz val="10"/>
        <color indexed="62"/>
        <rFont val="Arial"/>
        <family val="2"/>
      </rPr>
      <t xml:space="preserve">1) 2)                                               </t>
    </r>
    <r>
      <rPr>
        <i/>
        <sz val="8"/>
        <color indexed="62"/>
        <rFont val="Arial"/>
        <family val="2"/>
      </rPr>
      <t>(vyplňují pouze příspěvkové organizace obcí a měst)</t>
    </r>
  </si>
  <si>
    <t>Celkové náklady služby 2011</t>
  </si>
  <si>
    <t xml:space="preserve">1. Provozní náklady celkem </t>
  </si>
  <si>
    <t>Požadavek na Královéhradecký kraj pro rok 2012</t>
  </si>
  <si>
    <t>Komentář k žádosti</t>
  </si>
  <si>
    <t>Poznámky</t>
  </si>
  <si>
    <t xml:space="preserve">(2) Příjemce nesmí použít prostředky z této dotace pro činnost jiných subjektů, právnických, fyzických osob, nebo jiným způsobem, než je stanoveno touto smlouvou, pokud se nejedná o úhradu nákladů spojených         s realizací sociální služby, na kterou byly finanční prostředky uvolněny.
(3) Prostředky dotace nesmí být použity k úhradě výdajů na pořízení dlouhodobého hm otného a nehmotného majetku  s dobou použitelnosti delší než jeden rok a vstupní cenou vyšší než                 40.000,- Kč  v případě dlouhodobého hmotného majetku a 60.000,- Kč v případě dlouhodobého nehmotného majetku.
(4) Příjemce se zavazuje hradit výdaje na sociální službu z prostředků poskytnutých z rozpočtu Královéhradeckého kraje bezhotovostním způsobem, a to v případě úhrady nad 40.000,-Kč za jednotlivé plnění. Dále je příjemce povinen dodržet denní zůstatek hotovosti poskytnutých prostředků  z  rozpočtu  Královéhradeckého  kraje  na  pokladně  organizace v  maximální   výši 40.000,- Kč.
</t>
  </si>
  <si>
    <t>(11)Příjemce bere na vědomí, že porušení podmínek dohodnutých pro čerpání poskytnuté dotace je ve smyslu § 22 zákona č. 250/2000 Sb., o rozpočtových pravidlech územních rozpočtů, ve znění pozdějších předpisů, porušením rozpočtové kázně a poskytovatel je povinen v takovém případě nařídit příjemci odvod poskytnutých finančních prostředků včetně zákonného penále.
(12) Sankční ujednání jsou podrobně upraveny v části V. této smlouvy.</t>
  </si>
  <si>
    <r>
      <t xml:space="preserve">                                                                    </t>
    </r>
    <r>
      <rPr>
        <b/>
        <sz val="12"/>
        <rFont val="Times New Roman"/>
        <family val="1"/>
      </rPr>
      <t xml:space="preserve"> V.</t>
    </r>
    <r>
      <rPr>
        <sz val="12"/>
        <rFont val="Times New Roman"/>
        <family val="1"/>
      </rPr>
      <t xml:space="preserve">
                                                     </t>
    </r>
    <r>
      <rPr>
        <b/>
        <sz val="12"/>
        <rFont val="Times New Roman"/>
        <family val="1"/>
      </rPr>
      <t xml:space="preserve">            Sankce
</t>
    </r>
    <r>
      <rPr>
        <sz val="12"/>
        <rFont val="Times New Roman"/>
        <family val="1"/>
      </rPr>
      <t xml:space="preserve">(1) Neoprávněné použití dotace na jiný než stanovený účel nebo její použití způsobem odporujícím této smlouvě nebo zadržení prostředků patřících poskytovateli je porušením rozpočtové kázně dle ustanovení § 22 zákona č. 250/2000 Sb., o rozpočtových pravidlech územních rozpočtů, ve znění pozdějších předpisů.
(2) V případě porušení rozpočtové kázně je příjemce povinen do 30 dnů od obdržení výzvy odvést celou výši neoprávněně použitých nebo zadržených prostředků včetně zákonného penále na účet poskytovatele uvedený shora.       
(3) V případě nedodržení termínu ukončení realizace sociální služby stanoveného ve smlouvě nebo v případě, že údaje, na jejichž základě byla dotace poskytnuta, se ukázaly nepravdivými nebo neúplnými, nebo v případě, že údaje uvedené v závěrečné zprávě a ve vyúčtování se ukázaly nepravdivými nebo neúplnými, je příjemce povinen celou dotaci, nebo její část stanovenou poskytovatelem, vrátit na účet poskytovatele do 30 dnů od písemného uplatnění tohoto požadavku poskytovatelem.
(4) Příjemce je povinen vrátit poskytovateli celou dotaci nebo její část stanovenou poskytovatelem do 30 dnů od písemného uplatnění tohoto požadavku poskytovatelem, pokud se sociální služba, na kterou je dotace určena, neuskuteční nebo nebude realizována v souladu s údaji, předloženými v Žádosti. Příjemce je povinen vrátit poskytovateli celou dotaci, pokud příjemce neumožní provedení kontroly orgánům a osobám pověřeným poskytovatelem.
 (5) V případě prodlení v podání závěrečné zprávy včetně příslušných vyúčtování a příloh příjemcem a rovněž v případě porušení každé jiné povinnosti nepeněžní povahy, stanovené touto smlouvou, ze strany příjemce, vzniká poskytovateli právo požadovat smluvní pokutu až do výše    10 % z celkové částky poskytnuté dotace. Poskytovatel si dále vyhrazuje právo přihlížet k této skutečnosti v případě opětovného podání žádosti o poskytnutí dotace.
</t>
    </r>
  </si>
  <si>
    <t>číslo smlouvy:</t>
  </si>
  <si>
    <t>-</t>
  </si>
  <si>
    <t>Název zařízení  poskytujícího sociální službu</t>
  </si>
  <si>
    <t>Adresa zařízení, poskytujícího sociální službu</t>
  </si>
  <si>
    <t>VII.</t>
  </si>
  <si>
    <t>Kontaktní adresa</t>
  </si>
  <si>
    <t xml:space="preserve">(1) Veškerá komunikace v souvislosti s touto smlouvou musí mít písemnou formu, každý </t>
  </si>
  <si>
    <t>dokument musí být označen</t>
  </si>
  <si>
    <t xml:space="preserve">a musí být zaslán na níže uvedenou adresu: </t>
  </si>
  <si>
    <t>Datum</t>
  </si>
  <si>
    <t>……………………………………………</t>
  </si>
  <si>
    <t>Za Královéhradecký kraj</t>
  </si>
  <si>
    <t>…………………………………..</t>
  </si>
  <si>
    <t>III.</t>
  </si>
  <si>
    <t>Práva a povinnosti smluvních stran</t>
  </si>
  <si>
    <t xml:space="preserve">telefon: </t>
  </si>
  <si>
    <t xml:space="preserve">       Dotace z dotačního programu: </t>
  </si>
  <si>
    <t>Číslo registrace sociální služby:</t>
  </si>
  <si>
    <r>
      <t xml:space="preserve">IČ     </t>
    </r>
    <r>
      <rPr>
        <vertAlign val="superscript"/>
        <sz val="10"/>
        <rFont val="Arial"/>
        <family val="2"/>
      </rPr>
      <t>1)</t>
    </r>
  </si>
  <si>
    <r>
      <t xml:space="preserve">Statutární zástupce organizace     </t>
    </r>
    <r>
      <rPr>
        <vertAlign val="superscript"/>
        <sz val="10"/>
        <rFont val="Arial"/>
        <family val="2"/>
      </rPr>
      <t>1)</t>
    </r>
  </si>
  <si>
    <r>
      <t xml:space="preserve">Název poskytovatele sociální služby   </t>
    </r>
    <r>
      <rPr>
        <vertAlign val="superscript"/>
        <sz val="10"/>
        <rFont val="Arial"/>
        <family val="2"/>
      </rPr>
      <t xml:space="preserve">1)                                    (Dle registru služeb) </t>
    </r>
  </si>
  <si>
    <t xml:space="preserve">                 Žádost o dotaci z rozpočtu Královéhradeckého kraje</t>
  </si>
  <si>
    <t>A</t>
  </si>
  <si>
    <t>B</t>
  </si>
  <si>
    <t>C</t>
  </si>
  <si>
    <t>Nákladová položka</t>
  </si>
  <si>
    <t>Poznámka - slovní komentář</t>
  </si>
  <si>
    <t>1. Provozní náklady celkem</t>
  </si>
  <si>
    <t xml:space="preserve">1.1. Materiálové náklady celkem (501) </t>
  </si>
  <si>
    <t>1.2. Energie celkem (502)</t>
  </si>
  <si>
    <t>1.3. Opravy a udržování (511)</t>
  </si>
  <si>
    <t>1.4. Cestovné (512)</t>
  </si>
  <si>
    <t>1.5. Služby celkem (518)</t>
  </si>
  <si>
    <t>2. Osobní náklady celkem</t>
  </si>
  <si>
    <t>47    Týdenní stacionáře</t>
  </si>
  <si>
    <t>48    Domovy pro osoby se ZP</t>
  </si>
  <si>
    <t>49    Domovy pro seniory</t>
  </si>
  <si>
    <t>50    Domovy se zvl.režimem</t>
  </si>
  <si>
    <t>51    Chráněné bydlení</t>
  </si>
  <si>
    <t>39    Osobní asistence</t>
  </si>
  <si>
    <t>44    Odlehčovací služby terénní a ambulantní</t>
  </si>
  <si>
    <t>40    Pečovatelská služba</t>
  </si>
  <si>
    <t>45    Centra denních služeb</t>
  </si>
  <si>
    <t>46    Denní stacionáře</t>
  </si>
  <si>
    <t>41    Tísňová péče</t>
  </si>
  <si>
    <t>42    Průvodcovské a předčitatelské služby</t>
  </si>
  <si>
    <t>43    Podpora samostatného bydlení</t>
  </si>
  <si>
    <t>57    Azylové domy</t>
  </si>
  <si>
    <t>58    Domy na půl cesty</t>
  </si>
  <si>
    <t>54    Raná péče</t>
  </si>
  <si>
    <t>55    Telefonická krizová pomoc</t>
  </si>
  <si>
    <t>56    Tlumočnické služby</t>
  </si>
  <si>
    <t>59    Kontaktní centra</t>
  </si>
  <si>
    <t>60    Krizová pomoc</t>
  </si>
  <si>
    <t>60a  Intervenční centra</t>
  </si>
  <si>
    <t>61    Nízkoprahová denní centra</t>
  </si>
  <si>
    <t>62    Nízkoprahová zařízení pro děti a mládež</t>
  </si>
  <si>
    <t>63    Noclehárny</t>
  </si>
  <si>
    <t>64    Služby následné péče</t>
  </si>
  <si>
    <t>37    Sociální poradenství</t>
  </si>
  <si>
    <t>občanské sdružení</t>
  </si>
  <si>
    <t>evidovaná (církevní) právnická osoba</t>
  </si>
  <si>
    <t>obecně prospěšná společnost</t>
  </si>
  <si>
    <t>příspěvková organizace zřízená krajem</t>
  </si>
  <si>
    <t>Příspěvková organizace zřízená obcí s pověřením I. stupně</t>
  </si>
  <si>
    <t>příspěvková organizace zřízená obcí s pověřeným obecným úřadem (s pověřením II. stupně)</t>
  </si>
  <si>
    <t>příspěvková organizace zřízená obcí s rozšířenou působností (s pověřením III. stupně)</t>
  </si>
  <si>
    <t>organizační jednotka státu</t>
  </si>
  <si>
    <t>fyzická osoba</t>
  </si>
  <si>
    <t>obchodní společnost</t>
  </si>
  <si>
    <t>přímo obec s pověřením I. Stupně</t>
  </si>
  <si>
    <t>přímo obec s pověřením II. Stupně</t>
  </si>
  <si>
    <t>přímo obec s pověřením III. Stupně</t>
  </si>
  <si>
    <t>přímo kraj</t>
  </si>
  <si>
    <t>jiná.</t>
  </si>
  <si>
    <r>
      <t xml:space="preserve">Osoba zodpovědná za realizaci služby     </t>
    </r>
    <r>
      <rPr>
        <vertAlign val="superscript"/>
        <sz val="10"/>
        <rFont val="Arial"/>
        <family val="2"/>
      </rPr>
      <t>1)</t>
    </r>
  </si>
  <si>
    <r>
      <t xml:space="preserve">Fax </t>
    </r>
    <r>
      <rPr>
        <i/>
        <sz val="8"/>
        <rFont val="Arial"/>
        <family val="2"/>
      </rPr>
      <t>(zodpovědná osoba)</t>
    </r>
    <r>
      <rPr>
        <sz val="10"/>
        <rFont val="Arial"/>
        <family val="2"/>
      </rPr>
      <t>:</t>
    </r>
  </si>
  <si>
    <r>
      <t xml:space="preserve">Telefon </t>
    </r>
    <r>
      <rPr>
        <i/>
        <sz val="8"/>
        <rFont val="Arial"/>
        <family val="2"/>
      </rPr>
      <t>(zodpovědná osoba)</t>
    </r>
    <r>
      <rPr>
        <sz val="10"/>
        <rFont val="Arial"/>
        <family val="2"/>
      </rPr>
      <t xml:space="preserve">:       </t>
    </r>
    <r>
      <rPr>
        <vertAlign val="superscript"/>
        <sz val="10"/>
        <rFont val="Arial"/>
        <family val="2"/>
      </rPr>
      <t>1)</t>
    </r>
  </si>
  <si>
    <r>
      <t xml:space="preserve">E-mail </t>
    </r>
    <r>
      <rPr>
        <i/>
        <sz val="8"/>
        <rFont val="Arial"/>
        <family val="2"/>
      </rPr>
      <t>(zodpovědná osoba)</t>
    </r>
    <r>
      <rPr>
        <sz val="10"/>
        <rFont val="Arial"/>
        <family val="2"/>
      </rPr>
      <t>:</t>
    </r>
  </si>
  <si>
    <t>Adresa WWW stránek poskytovatele služby:</t>
  </si>
  <si>
    <t xml:space="preserve">a </t>
  </si>
  <si>
    <t>se sídlem :</t>
  </si>
  <si>
    <t>zastoupený :</t>
  </si>
  <si>
    <t>IČ :</t>
  </si>
  <si>
    <t>č.účtu :</t>
  </si>
  <si>
    <t>Královéhradecký kraj</t>
  </si>
  <si>
    <t>se sídlem:</t>
  </si>
  <si>
    <t>zastoupený:</t>
  </si>
  <si>
    <t>IČ:</t>
  </si>
  <si>
    <t>bankovní spojení:</t>
  </si>
  <si>
    <t xml:space="preserve">Komerční banka Hradec Králové </t>
  </si>
  <si>
    <t>č. účtu:</t>
  </si>
  <si>
    <r>
      <t>(dále jen „</t>
    </r>
    <r>
      <rPr>
        <b/>
        <sz val="12"/>
        <rFont val="Times New Roman"/>
        <family val="1"/>
      </rPr>
      <t>poskytovatel</t>
    </r>
    <r>
      <rPr>
        <sz val="12"/>
        <rFont val="Times New Roman"/>
        <family val="1"/>
      </rPr>
      <t>“)</t>
    </r>
  </si>
  <si>
    <t>na straně jedné</t>
  </si>
  <si>
    <r>
      <t>(dále jen „</t>
    </r>
    <r>
      <rPr>
        <b/>
        <sz val="12"/>
        <rFont val="Times New Roman"/>
        <family val="1"/>
      </rPr>
      <t>příjemce</t>
    </r>
    <r>
      <rPr>
        <sz val="12"/>
        <rFont val="Times New Roman"/>
        <family val="1"/>
      </rPr>
      <t>“)</t>
    </r>
  </si>
  <si>
    <t>na straně druhé</t>
  </si>
  <si>
    <t>uzavírají tuto smlouvu o poskytnutí dotace:</t>
  </si>
  <si>
    <t>I.</t>
  </si>
  <si>
    <t>Předmět smlouvy</t>
  </si>
  <si>
    <t>OD</t>
  </si>
  <si>
    <t>PA</t>
  </si>
  <si>
    <t>POL</t>
  </si>
  <si>
    <t>?????</t>
  </si>
  <si>
    <t>???????</t>
  </si>
  <si>
    <t>KA</t>
  </si>
  <si>
    <t>Sběrný předkontační doklad</t>
  </si>
  <si>
    <t>MÁ DÁTI</t>
  </si>
  <si>
    <t xml:space="preserve">  DAL</t>
  </si>
  <si>
    <t xml:space="preserve">SÚ    </t>
  </si>
  <si>
    <t>AÚ</t>
  </si>
  <si>
    <t>ÚZ</t>
  </si>
  <si>
    <t>ORG</t>
  </si>
  <si>
    <t>OJ</t>
  </si>
  <si>
    <t>ZP</t>
  </si>
  <si>
    <t xml:space="preserve">    Kč     </t>
  </si>
  <si>
    <t>h</t>
  </si>
  <si>
    <t xml:space="preserve"> Kč</t>
  </si>
  <si>
    <t>Za správnost:</t>
  </si>
  <si>
    <t>Správce rozpočtu:</t>
  </si>
  <si>
    <t>Hlavní účetní:</t>
  </si>
  <si>
    <t>touto smlouvou , formulářem  Žádosti o poskytnutí  dotace z rozpočtu Královéhradeckého kraje</t>
  </si>
  <si>
    <t>(3) Osobou zodpovědnou za realizaci sociální služby je příjemcem stanoven:</t>
  </si>
  <si>
    <t>Královéhradeckého kraje použít pouze k úhradě ceny ve výši bez DPH.</t>
  </si>
  <si>
    <t xml:space="preserve">(7) Příjemce je povinen prokázat stav majetku pořízeného z dotací a darů poskytnutých na realizaci sociální služby, jeho evidenci v účetnictví a využívání pro činnost organizace po dobu pěti let od jejího poskytnutí.
(8) Příjemce dotace uvede na všech písemnostech a na všech akcích, které souvisejí s realizací         sociální služby, že byl podpořen z dotace poskytnuté Královéhradeckým krajem.
  </t>
  </si>
  <si>
    <t>V</t>
  </si>
  <si>
    <t>dne</t>
  </si>
  <si>
    <t>Podpis statutárního zástupce</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</si>
  <si>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</si>
  <si>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Komentář:</t>
  </si>
  <si>
    <t>Zařízení, poskytující sociální službu:</t>
  </si>
  <si>
    <t>Poskytovatel sociální služby:</t>
  </si>
  <si>
    <t>Poskytovaná sociální služby:</t>
  </si>
  <si>
    <t>67    Sociálně terapeutické dílny </t>
  </si>
  <si>
    <t>69    Terénní programy </t>
  </si>
  <si>
    <t>68    Terapeutiké komunity</t>
  </si>
  <si>
    <t>70    Sociální rehabilitace </t>
  </si>
  <si>
    <t>(2)  Příjemci bude poskytnuta dotace ve schválené výši  na základě splnění podmínek, stanovených</t>
  </si>
  <si>
    <t>sociální služby:</t>
  </si>
  <si>
    <t>poskytnutí neinvestiční dotace z rozpočtu Královéhradeckého kraje na realizaci</t>
  </si>
  <si>
    <t>52    Sociální služby poskytované ve zdrav.zařízeních ústavní péče</t>
  </si>
  <si>
    <t>65    Sociálně aktivizační služby pro rodiny s dětmi</t>
  </si>
  <si>
    <t>66    Sociálně aktivizační služby pro seniory a osoby se zdrav.postižením</t>
  </si>
  <si>
    <t>Pivovarské náměstí 1245, 500 03 Hradec Králové</t>
  </si>
  <si>
    <t>Pivovarské náměstí 1245, 500 03 Hradec Králové.</t>
  </si>
  <si>
    <t>Ing. Ludmila Lorencová</t>
  </si>
  <si>
    <t>Bc. Lubomírem Francem</t>
  </si>
  <si>
    <t>78-7544530247/0100</t>
  </si>
  <si>
    <r>
      <t xml:space="preserve">                                                                       </t>
    </r>
    <r>
      <rPr>
        <b/>
        <sz val="12"/>
        <rFont val="Times New Roman"/>
        <family val="1"/>
      </rPr>
      <t xml:space="preserve"> II.</t>
    </r>
    <r>
      <rPr>
        <sz val="12"/>
        <rFont val="Times New Roman"/>
        <family val="1"/>
      </rPr>
      <t xml:space="preserve">
                                        </t>
    </r>
    <r>
      <rPr>
        <b/>
        <sz val="12"/>
        <rFont val="Times New Roman"/>
        <family val="1"/>
      </rPr>
      <t xml:space="preserve"> Financováni sociální služby a úhrada dotace</t>
    </r>
    <r>
      <rPr>
        <sz val="12"/>
        <rFont val="Times New Roman"/>
        <family val="1"/>
      </rPr>
      <t xml:space="preserve">
(1) Pokud je příjemce plátcem DPH, nakoupí služby nebo zboží od plátce DPH a uplatní si nárok na odpočet DPH na vstupu, může prostředky poskytnuté z rozpočtu
</t>
    </r>
  </si>
  <si>
    <t>44    Odlehčovací služby pobytové</t>
  </si>
  <si>
    <t>Osoba zodpovědná za vyúčtování dotace….</t>
  </si>
  <si>
    <r>
      <t xml:space="preserve">Telefon </t>
    </r>
    <r>
      <rPr>
        <i/>
        <sz val="8"/>
        <rFont val="Arial"/>
        <family val="2"/>
      </rPr>
      <t>( osoba zodpovědná za vyúčtování dotace)</t>
    </r>
    <r>
      <rPr>
        <sz val="10"/>
        <rFont val="Arial"/>
        <family val="2"/>
      </rPr>
      <t xml:space="preserve">:       </t>
    </r>
  </si>
  <si>
    <t>(1) Předmětem této smlouvy je na základě usnesení Zastupitelstva Královéhradeckého kraje ze dne</t>
  </si>
  <si>
    <t>Do tohoto okénka vepište před vytištěním smlouvy o poskytnutí dotace výši přidělené dotace ve tvaru xxxxxxxx ( příklad: v případě přidělení dotace  ve výši 100 tisíc Kč vepište hodnotu 100000 (bez mezer a teček). Tato hodnota se přenese do formuláře smlouvy a poté je možné smlouvu vytisknout, podepsat a odeslat.</t>
  </si>
  <si>
    <t>pro zařízení :</t>
  </si>
  <si>
    <t>2.2. Sociální a zdravotní pojištění</t>
  </si>
  <si>
    <t>2.1. Mzdové náklady včetně DPČ a DPP</t>
  </si>
  <si>
    <t>D</t>
  </si>
  <si>
    <t>Celkové náklady služby</t>
  </si>
  <si>
    <t>1)</t>
  </si>
  <si>
    <t>včetně náhrad za nemocenskou</t>
  </si>
  <si>
    <t>2)</t>
  </si>
  <si>
    <r>
      <t xml:space="preserve">1.6. Jiné celkem  </t>
    </r>
    <r>
      <rPr>
        <vertAlign val="superscript"/>
        <sz val="10"/>
        <color indexed="8"/>
        <rFont val="Arial"/>
        <family val="2"/>
      </rPr>
      <t>1)</t>
    </r>
  </si>
  <si>
    <t>včetně odpisů</t>
  </si>
  <si>
    <r>
      <t>2.3.Zákonné sociální  a ostatní sociální náklady</t>
    </r>
    <r>
      <rPr>
        <vertAlign val="superscript"/>
        <sz val="9"/>
        <color indexed="8"/>
        <rFont val="Arial"/>
        <family val="2"/>
      </rPr>
      <t>2)</t>
    </r>
  </si>
  <si>
    <r>
      <t>Poskytovaná sociální služba</t>
    </r>
    <r>
      <rPr>
        <i/>
        <sz val="8"/>
        <rFont val="Arial"/>
        <family val="2"/>
      </rPr>
      <t xml:space="preserve"> (nevpisujte, vyberte ze seznamu)</t>
    </r>
  </si>
  <si>
    <r>
      <t xml:space="preserve">Právní forma organizace </t>
    </r>
    <r>
      <rPr>
        <i/>
        <sz val="8"/>
        <rFont val="Arial"/>
        <family val="2"/>
      </rPr>
      <t>(nevpisujte, vyberte ze seznamu)</t>
    </r>
    <r>
      <rPr>
        <sz val="10"/>
        <rFont val="Arial"/>
        <family val="2"/>
      </rPr>
      <t>:</t>
    </r>
  </si>
  <si>
    <t>dále jen „sociální služba“.</t>
  </si>
  <si>
    <t>00052</t>
  </si>
  <si>
    <t>kraje příjemce viditelně označí symbolem</t>
  </si>
  <si>
    <t xml:space="preserve">(6) Originály účetních dokladů využitých pro vyúčtování dotace z rozpočtu Královéhradeckého </t>
  </si>
  <si>
    <t>Číslo účtu/kód banky      poskytovatele soc.služby</t>
  </si>
  <si>
    <r>
      <t xml:space="preserve">Název banky poskytovatele soc. služby        </t>
    </r>
    <r>
      <rPr>
        <vertAlign val="superscript"/>
        <sz val="10"/>
        <rFont val="Arial"/>
        <family val="2"/>
      </rPr>
      <t>1)</t>
    </r>
  </si>
  <si>
    <t>bankovní spojení sociální služby:</t>
  </si>
  <si>
    <t>Příjemce</t>
  </si>
  <si>
    <t xml:space="preserve">(5) Příjemce se zavazuje připravit a předložit členu Rady Královéhradeckého kraje odpovědnému za sociální oblast, zaměstnancům Odboru sociálních věcí, ekonomického odboru Krajského úřadu Královéhradeckého kraje a dalším pověřeným zaměstnancům Krajského úřadu Královéhradeckého kraje na požádání účetní doklady dokumentující způsob využití a výši čerpání dotace a umožnit jim kontrolu svého hospodaření s prostředky poskytovatele, účetnictví celé sociální služby, na kterou byla dotace poskytnuta, a účetnictví celé organizace.                                                                                                
</t>
  </si>
  <si>
    <t xml:space="preserve">Krajský úřad Královéhradeckého kraje, odbor sociálních věcí, </t>
  </si>
  <si>
    <t>DPH</t>
  </si>
  <si>
    <t>Den</t>
  </si>
  <si>
    <t>Měsíc</t>
  </si>
  <si>
    <t>Číslo dokladu</t>
  </si>
  <si>
    <t>pro poskytovaný  transfer</t>
  </si>
  <si>
    <t xml:space="preserve"> </t>
  </si>
  <si>
    <r>
      <t xml:space="preserve">  </t>
    </r>
    <r>
      <rPr>
        <sz val="12"/>
        <rFont val="Times New Roman"/>
        <family val="1"/>
      </rPr>
      <t xml:space="preserve">předpis závazku (bez uvedení rozpočtové skladby)          </t>
    </r>
  </si>
  <si>
    <t xml:space="preserve">  platba transferu s již předepsaným závazkem ze dne (uvést  rozpočtovou skladbu)</t>
  </si>
  <si>
    <t>Operace je v souladu se zák. č. 320/2001 Sb., v platném znění</t>
  </si>
  <si>
    <t>Kč:</t>
  </si>
  <si>
    <t>Druh platby::</t>
  </si>
  <si>
    <t>Průtokový transfer</t>
  </si>
  <si>
    <t>Transfer bez vyúčtování</t>
  </si>
  <si>
    <t>Krátkodobý transfer</t>
  </si>
  <si>
    <t>Dlouhodobý transfer</t>
  </si>
  <si>
    <t>Transfer s vyúčtováním</t>
  </si>
  <si>
    <t>Příkazce: operace   .      .  2010</t>
  </si>
  <si>
    <t xml:space="preserve">pro </t>
  </si>
  <si>
    <t>ANO</t>
  </si>
  <si>
    <t xml:space="preserve">  platba transferu  včetně předpisu(uvést  rozpočtovou skladbu)     </t>
  </si>
  <si>
    <t>27-2031110287/0100</t>
  </si>
  <si>
    <t>obec</t>
  </si>
  <si>
    <r>
      <t xml:space="preserve">   </t>
    </r>
    <r>
      <rPr>
        <sz val="12"/>
        <rFont val="Times New Roman"/>
        <family val="1"/>
      </rPr>
      <t xml:space="preserve">
(3) Tato smlouva nabývá platnosti a účinnosti dnem podpisu oběma smluvními stranami.
(4)  Příjemce souhlasí s tím, že poskytovatel může sdílet informace, které souvisí s přidělenou dotací (žádosti, přílohy, vyúčtování) s jinými donátory, kteří poskytují dotace z veřejných prostředků. </t>
    </r>
  </si>
  <si>
    <r>
      <t xml:space="preserve">Termín vyúčtování                               </t>
    </r>
    <r>
      <rPr>
        <b/>
        <i/>
        <sz val="8"/>
        <rFont val="Arial"/>
        <family val="2"/>
      </rPr>
      <t>(vratky)</t>
    </r>
  </si>
  <si>
    <t>ČÚ</t>
  </si>
  <si>
    <t>IČ</t>
  </si>
  <si>
    <t>Babice</t>
  </si>
  <si>
    <t>1080794369/0800</t>
  </si>
  <si>
    <t>Barchov</t>
  </si>
  <si>
    <t>107467938/0300</t>
  </si>
  <si>
    <t>Běleč nad Orlicí</t>
  </si>
  <si>
    <t>1080838309/0800</t>
  </si>
  <si>
    <t>Benátky</t>
  </si>
  <si>
    <t>1080852389/0800</t>
  </si>
  <si>
    <t>Blešno</t>
  </si>
  <si>
    <t>1080855379/0800</t>
  </si>
  <si>
    <t>Boharyně</t>
  </si>
  <si>
    <t>1080780389/0800</t>
  </si>
  <si>
    <t>Černilov</t>
  </si>
  <si>
    <t>1080818359/0800</t>
  </si>
  <si>
    <t>Černožice</t>
  </si>
  <si>
    <t>1080816329/0800</t>
  </si>
  <si>
    <t>Čistěves</t>
  </si>
  <si>
    <t>1080856339/0800</t>
  </si>
  <si>
    <t>Divec</t>
  </si>
  <si>
    <t>34423-511/0100</t>
  </si>
  <si>
    <t>Dobřenice</t>
  </si>
  <si>
    <t>159134975/0300</t>
  </si>
  <si>
    <t>Dohalice</t>
  </si>
  <si>
    <t>1080832329/0800</t>
  </si>
  <si>
    <t>Dolní Přím</t>
  </si>
  <si>
    <t>1080860389/0800</t>
  </si>
  <si>
    <t>Habřina</t>
  </si>
  <si>
    <t>1080823369/0800</t>
  </si>
  <si>
    <t xml:space="preserve">Hlušice                        </t>
  </si>
  <si>
    <t>156353662/0300</t>
  </si>
  <si>
    <t>Hněvčeves</t>
  </si>
  <si>
    <t>1080840329/0800</t>
  </si>
  <si>
    <t>Holohlavy</t>
  </si>
  <si>
    <t>1080800319/0800</t>
  </si>
  <si>
    <t>Hořiněves</t>
  </si>
  <si>
    <t>1080847379/0800</t>
  </si>
  <si>
    <t>Hradec Králové</t>
  </si>
  <si>
    <t>9005-522511/0100</t>
  </si>
  <si>
    <t>Hrádek</t>
  </si>
  <si>
    <t>1080797359/0800</t>
  </si>
  <si>
    <t>Humburky</t>
  </si>
  <si>
    <t>1085159399/0800</t>
  </si>
  <si>
    <t>Hvozdnice</t>
  </si>
  <si>
    <t>1080843319/0800</t>
  </si>
  <si>
    <t>Chlumec nad Cidlinou</t>
  </si>
  <si>
    <t>1080812379/0800</t>
  </si>
  <si>
    <t>Chudeřice</t>
  </si>
  <si>
    <t>1080801389/0800</t>
  </si>
  <si>
    <t>Jeníkovice</t>
  </si>
  <si>
    <t>25121-511/0100</t>
  </si>
  <si>
    <t>Káranice</t>
  </si>
  <si>
    <t>1080866369/0800</t>
  </si>
  <si>
    <t>Klamoš</t>
  </si>
  <si>
    <t>9527-511/0100</t>
  </si>
  <si>
    <t>Kobylice</t>
  </si>
  <si>
    <t>1080834359/0800</t>
  </si>
  <si>
    <t>Kosice</t>
  </si>
  <si>
    <t>1080827319/0800</t>
  </si>
  <si>
    <t>Kosičky</t>
  </si>
  <si>
    <t>1080850359/0800</t>
  </si>
  <si>
    <t>Králíky</t>
  </si>
  <si>
    <t>1080826359/0800</t>
  </si>
  <si>
    <t>Kratonohy</t>
  </si>
  <si>
    <t>3028244/0300</t>
  </si>
  <si>
    <t>Kunčice</t>
  </si>
  <si>
    <t>1080837349/0800</t>
  </si>
  <si>
    <t>Lejšovka</t>
  </si>
  <si>
    <t>1080870309/0800</t>
  </si>
  <si>
    <t>Lhota pod Libčany</t>
  </si>
  <si>
    <t>3627-511/0100</t>
  </si>
  <si>
    <t>Libčany</t>
  </si>
  <si>
    <t>5825-511/0100</t>
  </si>
  <si>
    <t>Libníkovice</t>
  </si>
  <si>
    <t>1080844389/0800</t>
  </si>
  <si>
    <t>Librantice</t>
  </si>
  <si>
    <t>1080810349/0800</t>
  </si>
  <si>
    <t>Libřice</t>
  </si>
  <si>
    <t>28621-511/0100</t>
  </si>
  <si>
    <t>Lišice</t>
  </si>
  <si>
    <t>12523-511/0100</t>
  </si>
  <si>
    <t>Lodín</t>
  </si>
  <si>
    <t>1080845349/0800</t>
  </si>
  <si>
    <t>Lochenice</t>
  </si>
  <si>
    <t>1080841399/0800</t>
  </si>
  <si>
    <t>Lovčice</t>
  </si>
  <si>
    <t>6123-511/0100</t>
  </si>
  <si>
    <t>Lužany</t>
  </si>
  <si>
    <t>1085208349/0800</t>
  </si>
  <si>
    <t>Lužec nad Cidlinou</t>
  </si>
  <si>
    <t>1080815369/0800</t>
  </si>
  <si>
    <t>Máslojedy</t>
  </si>
  <si>
    <t>1080767379/0800</t>
  </si>
  <si>
    <t>Měník</t>
  </si>
  <si>
    <t>1080775379/0800</t>
  </si>
  <si>
    <t>Mlékosrby</t>
  </si>
  <si>
    <t>1080829349/0800</t>
  </si>
  <si>
    <t>Mokrovousy</t>
  </si>
  <si>
    <t>1080813339/0800</t>
  </si>
  <si>
    <t>Myštěves</t>
  </si>
  <si>
    <t>14721-511/0100</t>
  </si>
  <si>
    <t>Mžany</t>
  </si>
  <si>
    <t>1080859329/0800</t>
  </si>
  <si>
    <t>Neděliště</t>
  </si>
  <si>
    <t>1085605379/0800</t>
  </si>
  <si>
    <t>Nechanice</t>
  </si>
  <si>
    <t>1080783379/0800</t>
  </si>
  <si>
    <t>Nepolisy</t>
  </si>
  <si>
    <t>10528-511/0100</t>
  </si>
  <si>
    <t>Nové Město</t>
  </si>
  <si>
    <t>1080791379/0800</t>
  </si>
  <si>
    <t>Nový Bydžov</t>
  </si>
  <si>
    <t>9005-1728511/0100</t>
  </si>
  <si>
    <t>Obědovice</t>
  </si>
  <si>
    <t>1080766309/0800</t>
  </si>
  <si>
    <t>Ohnišťany</t>
  </si>
  <si>
    <t>1080805339/0800</t>
  </si>
  <si>
    <t>Olešnice                                       n.ú.</t>
  </si>
  <si>
    <t>213265344/0300</t>
  </si>
  <si>
    <t>Osice</t>
  </si>
  <si>
    <t>1080811309/0800</t>
  </si>
  <si>
    <t>Osičky</t>
  </si>
  <si>
    <t>1080858369/0800</t>
  </si>
  <si>
    <t>Petrovice</t>
  </si>
  <si>
    <t>1080779329/0800</t>
  </si>
  <si>
    <t>Písek</t>
  </si>
  <si>
    <t>1080833399/0800</t>
  </si>
  <si>
    <t>Prasek</t>
  </si>
  <si>
    <t>1080771319/0800</t>
  </si>
  <si>
    <t>Praskačka</t>
  </si>
  <si>
    <t>1080772389/0800</t>
  </si>
  <si>
    <t>Předměřice nad Labem</t>
  </si>
  <si>
    <t>3125-511/0100</t>
  </si>
  <si>
    <t>Převýšov</t>
  </si>
  <si>
    <t>1080839379/0800</t>
  </si>
  <si>
    <t>Pšánky</t>
  </si>
  <si>
    <t>37026-511/0100</t>
  </si>
  <si>
    <t>Puchlovice</t>
  </si>
  <si>
    <t>1080786369/0800</t>
  </si>
  <si>
    <t>Račice nad Trotinou</t>
  </si>
  <si>
    <t>1080862309/0800</t>
  </si>
  <si>
    <t>Radíkovice</t>
  </si>
  <si>
    <t>1080776339/0800</t>
  </si>
  <si>
    <t>Radostov</t>
  </si>
  <si>
    <t>35426-511/0100</t>
  </si>
  <si>
    <t>Roudnice                             n.ú. od 7.4.2008</t>
  </si>
  <si>
    <t>1080831369/0800</t>
  </si>
  <si>
    <t>Sadová</t>
  </si>
  <si>
    <t>1080808329/0800</t>
  </si>
  <si>
    <t>Skalice</t>
  </si>
  <si>
    <t>1080824329/0800</t>
  </si>
  <si>
    <t>Sendražice</t>
  </si>
  <si>
    <t>27-2032040217/0100</t>
  </si>
  <si>
    <t>Skřivany</t>
  </si>
  <si>
    <t>10026-511/0100</t>
  </si>
  <si>
    <t>Sloupno</t>
  </si>
  <si>
    <t>28322-511/0100</t>
  </si>
  <si>
    <t>Smidary</t>
  </si>
  <si>
    <t>4021-511/0100</t>
  </si>
  <si>
    <t xml:space="preserve">Smiřice             </t>
  </si>
  <si>
    <t>1080803309/0800</t>
  </si>
  <si>
    <t>Smržov</t>
  </si>
  <si>
    <t>1080804379/0800</t>
  </si>
  <si>
    <t>Sovětice</t>
  </si>
  <si>
    <t>1080842359/0800</t>
  </si>
  <si>
    <t>Stará Voda</t>
  </si>
  <si>
    <t>1080817399/0800</t>
  </si>
  <si>
    <t>Starý Bydžov</t>
  </si>
  <si>
    <t>27426-511/0100</t>
  </si>
  <si>
    <t>Stěžery</t>
  </si>
  <si>
    <t>3328-511/0100</t>
  </si>
  <si>
    <t>Stračov</t>
  </si>
  <si>
    <t>1080853349/0800</t>
  </si>
  <si>
    <t>Střezetice</t>
  </si>
  <si>
    <t>1080798319/0800</t>
  </si>
  <si>
    <t>Světí</t>
  </si>
  <si>
    <t>1080796399/0800</t>
  </si>
  <si>
    <t>Syrovátka</t>
  </si>
  <si>
    <t>1080846309/0800</t>
  </si>
  <si>
    <t>Šaplava</t>
  </si>
  <si>
    <t>1080788399/0800</t>
  </si>
  <si>
    <t>Těchlovice</t>
  </si>
  <si>
    <t>1080820379/0800</t>
  </si>
  <si>
    <t>Třebechovice pod Orebem</t>
  </si>
  <si>
    <t>9005-2528-511/0100</t>
  </si>
  <si>
    <t>Třesovice</t>
  </si>
  <si>
    <t>1080768339/0800</t>
  </si>
  <si>
    <t>Urbanice</t>
  </si>
  <si>
    <t>1080825399/0800</t>
  </si>
  <si>
    <t>Vinary</t>
  </si>
  <si>
    <t>1080792339/0800</t>
  </si>
  <si>
    <t>Vrchovnice          n.ú. od 1.5. 2007</t>
  </si>
  <si>
    <t>212909865/0300</t>
  </si>
  <si>
    <t>Všestary</t>
  </si>
  <si>
    <t>1080773349/0800</t>
  </si>
  <si>
    <t>Výrava</t>
  </si>
  <si>
    <t>1080778369/0800</t>
  </si>
  <si>
    <t>Vysoká nad Labem</t>
  </si>
  <si>
    <t>1080784339/0800</t>
  </si>
  <si>
    <t>Zachrašťany                  od 9.5.2005</t>
  </si>
  <si>
    <t>1087332319/0800</t>
  </si>
  <si>
    <t>Zdechovice</t>
  </si>
  <si>
    <t>1080790309/0800</t>
  </si>
  <si>
    <t>okres Jičín</t>
  </si>
  <si>
    <t>Bačalky</t>
  </si>
  <si>
    <t>1162356389/0800</t>
  </si>
  <si>
    <t>Bašnice</t>
  </si>
  <si>
    <t>3725-541/0100</t>
  </si>
  <si>
    <t>Běchary</t>
  </si>
  <si>
    <t>1161989379/0800</t>
  </si>
  <si>
    <t>Bílsko u Hořic</t>
  </si>
  <si>
    <t>22125-541/0100</t>
  </si>
  <si>
    <t>Boháňka</t>
  </si>
  <si>
    <t>10028-541/0100</t>
  </si>
  <si>
    <t>Borek                                               n.ú.</t>
  </si>
  <si>
    <t>196964935/0300</t>
  </si>
  <si>
    <t>Brada - Rybníček</t>
  </si>
  <si>
    <t>22328-541/0100</t>
  </si>
  <si>
    <t>Březina</t>
  </si>
  <si>
    <t>1161784349/0800</t>
  </si>
  <si>
    <t>Bříšťany</t>
  </si>
  <si>
    <t>166222682/0300</t>
  </si>
  <si>
    <t>Budčeves</t>
  </si>
  <si>
    <t>22627-541/0100</t>
  </si>
  <si>
    <t>Bukvice</t>
  </si>
  <si>
    <t>22723-541/0100</t>
  </si>
  <si>
    <t>Butoves</t>
  </si>
  <si>
    <t>22926-541/0100</t>
  </si>
  <si>
    <t>Bystřice</t>
  </si>
  <si>
    <t>1162348389/0800</t>
  </si>
  <si>
    <t>Cerekvice nad Bystřicí</t>
  </si>
  <si>
    <t>103281132/0300</t>
  </si>
  <si>
    <t>Červená Třemešná</t>
  </si>
  <si>
    <t>23021-541/0100</t>
  </si>
  <si>
    <t>Češov</t>
  </si>
  <si>
    <t>10925-541/0100</t>
  </si>
  <si>
    <t>Dětenice</t>
  </si>
  <si>
    <t>1163237349/0800</t>
  </si>
  <si>
    <t>Dílce</t>
  </si>
  <si>
    <t>23128-541/0100</t>
  </si>
  <si>
    <t>Dobrá Voda u Hořic            n.ú.</t>
  </si>
  <si>
    <t>1161305379/0800</t>
  </si>
  <si>
    <t>Dolní Lochov</t>
  </si>
  <si>
    <t>23224-541/0100</t>
  </si>
  <si>
    <t>Dřevěnice</t>
  </si>
  <si>
    <t>23320-541/0100</t>
  </si>
  <si>
    <t>Holín</t>
  </si>
  <si>
    <t>6926-541/0100</t>
  </si>
  <si>
    <t>Holovousy</t>
  </si>
  <si>
    <t>1161199369/0800</t>
  </si>
  <si>
    <t xml:space="preserve">Hořice v Podkr.                  n.ú.  </t>
  </si>
  <si>
    <t>387560247/0100</t>
  </si>
  <si>
    <t>Cholenice</t>
  </si>
  <si>
    <t>161270714/0300</t>
  </si>
  <si>
    <t>Chomutice</t>
  </si>
  <si>
    <t>4621-541/0100</t>
  </si>
  <si>
    <t>Choteč</t>
  </si>
  <si>
    <t>23523-541/0100</t>
  </si>
  <si>
    <t>Chyjice</t>
  </si>
  <si>
    <t>23726-541/0100</t>
  </si>
  <si>
    <t>Jeřice</t>
  </si>
  <si>
    <t>102570-485/0300</t>
  </si>
  <si>
    <t>Jičín</t>
  </si>
  <si>
    <t>9005-524-541/0100</t>
  </si>
  <si>
    <t xml:space="preserve">Jičíněves                           n.ú. </t>
  </si>
  <si>
    <t>788520140257/0100</t>
  </si>
  <si>
    <t>Jinolice</t>
  </si>
  <si>
    <t>23822-541/0100</t>
  </si>
  <si>
    <t>Kacákova Lhota</t>
  </si>
  <si>
    <t>23929-541/0100</t>
  </si>
  <si>
    <t>Kbelnice</t>
  </si>
  <si>
    <t>24024-541/0100</t>
  </si>
  <si>
    <t>Kněžnice</t>
  </si>
  <si>
    <t>9828-541/0100</t>
  </si>
  <si>
    <t>Konecchlumí</t>
  </si>
  <si>
    <t>6627-541/0100</t>
  </si>
  <si>
    <t>Kopidlno</t>
  </si>
  <si>
    <t>1161975399/0800</t>
  </si>
  <si>
    <t>Kostelec</t>
  </si>
  <si>
    <t>24120-541/0100</t>
  </si>
  <si>
    <t>Kovač</t>
  </si>
  <si>
    <t>24227-541/0100</t>
  </si>
  <si>
    <t>Kozojedy</t>
  </si>
  <si>
    <t>24323-541/0100</t>
  </si>
  <si>
    <t>Kyje</t>
  </si>
  <si>
    <t>24526-541/0100</t>
  </si>
  <si>
    <t>Lázně Bělohrad</t>
  </si>
  <si>
    <t>9005-2220-541/0100</t>
  </si>
  <si>
    <t>Libáň</t>
  </si>
  <si>
    <t>1162354359/0800</t>
  </si>
  <si>
    <t>Libošovice</t>
  </si>
  <si>
    <t>5421-541/0100</t>
  </si>
  <si>
    <t>Libuň</t>
  </si>
  <si>
    <t>3127-541/0100</t>
  </si>
  <si>
    <t>Lískovice</t>
  </si>
  <si>
    <t>24622-541/0100</t>
  </si>
  <si>
    <t>Lukavec u Hořic</t>
  </si>
  <si>
    <t>10626-541/0100</t>
  </si>
  <si>
    <t>1161639379/0800</t>
  </si>
  <si>
    <t>Markvartice</t>
  </si>
  <si>
    <t>4824-541/0100</t>
  </si>
  <si>
    <t>Miletín</t>
  </si>
  <si>
    <t>1162538369/0800</t>
  </si>
  <si>
    <t>Milovice</t>
  </si>
  <si>
    <t>24729-541/0100</t>
  </si>
  <si>
    <t>Mladějov</t>
  </si>
  <si>
    <t>4525-541/0100</t>
  </si>
  <si>
    <t>Mlázovice</t>
  </si>
  <si>
    <t>1161822309/0800</t>
  </si>
  <si>
    <t>Nemyčeves</t>
  </si>
  <si>
    <t>9721-541/0100</t>
  </si>
  <si>
    <t>Nevratice</t>
  </si>
  <si>
    <t>1162885379/0800</t>
  </si>
  <si>
    <t>Nová Paka</t>
  </si>
  <si>
    <t>1160158389/0800</t>
  </si>
  <si>
    <t>Ohařice</t>
  </si>
  <si>
    <t>24921-541/0100</t>
  </si>
  <si>
    <t>Ohaveč</t>
  </si>
  <si>
    <t>25027-541/0100</t>
  </si>
  <si>
    <t>Osek</t>
  </si>
  <si>
    <t>25123-541/0100</t>
  </si>
  <si>
    <t>Ostroměř</t>
  </si>
  <si>
    <t>1162669369/0800</t>
  </si>
  <si>
    <t>Ostružno</t>
  </si>
  <si>
    <t>25326-541/0100</t>
  </si>
  <si>
    <t>Podhorní Újezd a Vojice</t>
  </si>
  <si>
    <t>1162638319/0800</t>
  </si>
  <si>
    <t>Pecka</t>
  </si>
  <si>
    <t>1163005329/0800</t>
  </si>
  <si>
    <t>Petrovičky</t>
  </si>
  <si>
    <t>25422-541/0100</t>
  </si>
  <si>
    <t>Podhradí</t>
  </si>
  <si>
    <t>8323-541/0100</t>
  </si>
  <si>
    <t>Podůlší</t>
  </si>
  <si>
    <t>5624-541/0100</t>
  </si>
  <si>
    <t>Radim</t>
  </si>
  <si>
    <t>128625982/0300</t>
  </si>
  <si>
    <t>Rašín</t>
  </si>
  <si>
    <t>25529-541/0100</t>
  </si>
  <si>
    <t>Rohoznice</t>
  </si>
  <si>
    <t>1162549359/0800</t>
  </si>
  <si>
    <t>Rokytňany</t>
  </si>
  <si>
    <t>25721-541/0100</t>
  </si>
  <si>
    <t>Samšina</t>
  </si>
  <si>
    <t>8227-541/0100</t>
  </si>
  <si>
    <t>Sběř</t>
  </si>
  <si>
    <t>10722-541/0100</t>
  </si>
  <si>
    <t>Sedliště</t>
  </si>
  <si>
    <t>1162375379/0800</t>
  </si>
  <si>
    <t>Sekeřice</t>
  </si>
  <si>
    <t>25924-541/0100</t>
  </si>
  <si>
    <t>Slatiny</t>
  </si>
  <si>
    <t>7427-541/0100</t>
  </si>
  <si>
    <t>Slavhostice</t>
  </si>
  <si>
    <t>1161650359/0800</t>
  </si>
  <si>
    <t xml:space="preserve">Sobčice                          n.ú.    </t>
  </si>
  <si>
    <t>1165194389/0800</t>
  </si>
  <si>
    <t>Soběraz</t>
  </si>
  <si>
    <t>26222-541/0100</t>
  </si>
  <si>
    <t>Sobotka</t>
  </si>
  <si>
    <t>9005-3821-541/0100</t>
  </si>
  <si>
    <t>Stará Paka</t>
  </si>
  <si>
    <t>1160437329/0800</t>
  </si>
  <si>
    <t>Staré Hrady                      n.ú.</t>
  </si>
  <si>
    <t>1165189379/0800</t>
  </si>
  <si>
    <t>Staré Místo</t>
  </si>
  <si>
    <t>1163529309/0800</t>
  </si>
  <si>
    <t>Staré Smrkovice</t>
  </si>
  <si>
    <t>11127-541/0100</t>
  </si>
  <si>
    <t>Střevač</t>
  </si>
  <si>
    <t>161937590/0300</t>
  </si>
  <si>
    <t>Sukorady</t>
  </si>
  <si>
    <t>26425-541/0100</t>
  </si>
  <si>
    <t>Svatojánský Újezd</t>
  </si>
  <si>
    <t>26521-541/0100</t>
  </si>
  <si>
    <t>Šárovcova Lhota</t>
  </si>
  <si>
    <t>26628-541/0100</t>
  </si>
  <si>
    <t>Tetín</t>
  </si>
  <si>
    <t>26724-541/0100</t>
  </si>
  <si>
    <t>Třebnouševes</t>
  </si>
  <si>
    <t>10220-541/0100</t>
  </si>
  <si>
    <t>Třtěnice</t>
  </si>
  <si>
    <t>1161714359/0800</t>
  </si>
  <si>
    <t>Tuř</t>
  </si>
  <si>
    <t>1161662309/0800</t>
  </si>
  <si>
    <t>Úbislavice</t>
  </si>
  <si>
    <t>1160439359/0800</t>
  </si>
  <si>
    <t>Údrnice</t>
  </si>
  <si>
    <t>2124-541/0100</t>
  </si>
  <si>
    <t>Úhlejov</t>
  </si>
  <si>
    <t>12023-541/0100</t>
  </si>
  <si>
    <t>Újezd p.Troskami</t>
  </si>
  <si>
    <t>9123-541/0100</t>
  </si>
  <si>
    <t>Úlibice</t>
  </si>
  <si>
    <t>26820-541/0100</t>
  </si>
  <si>
    <t>Valdice</t>
  </si>
  <si>
    <t>5827-541/0100</t>
  </si>
  <si>
    <t>Veliš</t>
  </si>
  <si>
    <t>165709165/0300</t>
  </si>
  <si>
    <t>Vidochov</t>
  </si>
  <si>
    <t>1160642349/0800</t>
  </si>
  <si>
    <t>Vitiněves</t>
  </si>
  <si>
    <t>10423-541/0100</t>
  </si>
  <si>
    <t>Volanice</t>
  </si>
  <si>
    <t>11928-541/0100</t>
  </si>
  <si>
    <t>Vrbice</t>
  </si>
  <si>
    <t>26927-541/0100</t>
  </si>
  <si>
    <t>Vršce</t>
  </si>
  <si>
    <t>1163248339/0800</t>
  </si>
  <si>
    <t>Vřesník</t>
  </si>
  <si>
    <t>27022-541/0100</t>
  </si>
  <si>
    <t>Vysoké Veselí</t>
  </si>
  <si>
    <t>1162869379/0800</t>
  </si>
  <si>
    <t>Zámostí-Blata</t>
  </si>
  <si>
    <t>27129-541/0100</t>
  </si>
  <si>
    <t>Zelenecká Lhota</t>
  </si>
  <si>
    <t>11725-541/0100</t>
  </si>
  <si>
    <t>Železnice</t>
  </si>
  <si>
    <t>3629-541/0100</t>
  </si>
  <si>
    <t>Žeretice</t>
  </si>
  <si>
    <t>8825-541/0100</t>
  </si>
  <si>
    <t>Židovice</t>
  </si>
  <si>
    <t>27225-541/0100</t>
  </si>
  <si>
    <t>Žlunice</t>
  </si>
  <si>
    <t>5923-541/0100</t>
  </si>
  <si>
    <t>okres Náchod</t>
  </si>
  <si>
    <t xml:space="preserve">Adršpach                           o.ú. </t>
  </si>
  <si>
    <t>29228-551/0100</t>
  </si>
  <si>
    <t>Bezděkov nad Metují</t>
  </si>
  <si>
    <t>10527-551/0100</t>
  </si>
  <si>
    <t>Bohuslavice</t>
  </si>
  <si>
    <t>154100143/0300</t>
  </si>
  <si>
    <t>Borová</t>
  </si>
  <si>
    <t>12223-551/0100</t>
  </si>
  <si>
    <t>Božanov</t>
  </si>
  <si>
    <t>11925-551/0100</t>
  </si>
  <si>
    <t>Broumov</t>
  </si>
  <si>
    <t>9005-1823551/0100</t>
  </si>
  <si>
    <t>Brzice</t>
  </si>
  <si>
    <t>12928-551/0100</t>
  </si>
  <si>
    <t>Bukovice</t>
  </si>
  <si>
    <t>3220-551/0100</t>
  </si>
  <si>
    <t>Černčice</t>
  </si>
  <si>
    <t>9526-551/0100</t>
  </si>
  <si>
    <t>Červená Hora</t>
  </si>
  <si>
    <t>28727-551/0100</t>
  </si>
  <si>
    <t>Červený Kostelec</t>
  </si>
  <si>
    <t>9005-1428-551/0100</t>
  </si>
  <si>
    <t>Česká Čermná</t>
  </si>
  <si>
    <t>10623-551/0100</t>
  </si>
  <si>
    <t>Česká Metuje</t>
  </si>
  <si>
    <t>6122-551/0100</t>
  </si>
  <si>
    <t>Česká Skalice</t>
  </si>
  <si>
    <t>9005-2420-551/0100</t>
  </si>
  <si>
    <t>Dolany</t>
  </si>
  <si>
    <t>5621-551/0100</t>
  </si>
  <si>
    <t>Dolní Radechová</t>
  </si>
  <si>
    <t>7424-551/0100</t>
  </si>
  <si>
    <t>Hejtmánkovice</t>
  </si>
  <si>
    <t>8726-551/0100</t>
  </si>
  <si>
    <t>Heřmanice</t>
  </si>
  <si>
    <t>6923-551/0100</t>
  </si>
  <si>
    <t>Heřmánkovice</t>
  </si>
  <si>
    <t>5728-551/0100</t>
  </si>
  <si>
    <t>Horní Radechová</t>
  </si>
  <si>
    <t>1183007399/0800</t>
  </si>
  <si>
    <t>Hořenice</t>
  </si>
  <si>
    <t>30229-551/0100</t>
  </si>
  <si>
    <t>Hořičky</t>
  </si>
  <si>
    <t>1183029379/0800</t>
  </si>
  <si>
    <t>Hronov</t>
  </si>
  <si>
    <t>1524-551/0100</t>
  </si>
  <si>
    <t>Hynčice</t>
  </si>
  <si>
    <t>32523-551/0100</t>
  </si>
  <si>
    <t>Chvalkovice</t>
  </si>
  <si>
    <t>5824-551/0100</t>
  </si>
  <si>
    <t>Jaroměř</t>
  </si>
  <si>
    <t>9005-820-551/0100</t>
  </si>
  <si>
    <t>Jasenná</t>
  </si>
  <si>
    <t>6827-551/0100</t>
  </si>
  <si>
    <t>Jestřebí                             7/2004 n.ú.</t>
  </si>
  <si>
    <t>1183031399/0800</t>
  </si>
  <si>
    <t>Jetřichov</t>
  </si>
  <si>
    <t>8427-551/0100</t>
  </si>
  <si>
    <t>Kramolna</t>
  </si>
  <si>
    <t>5920-551/0100</t>
  </si>
  <si>
    <t>Křinice</t>
  </si>
  <si>
    <t>5525-551/0100</t>
  </si>
  <si>
    <t>Lhota pod Hořičkami</t>
  </si>
  <si>
    <t>1183027349/0800</t>
  </si>
  <si>
    <t>Libchyně</t>
  </si>
  <si>
    <t>29324-551/0100</t>
  </si>
  <si>
    <t>Litoboř</t>
  </si>
  <si>
    <t>29826-551/0100</t>
  </si>
  <si>
    <t>Machov</t>
  </si>
  <si>
    <t>1183009319/0800</t>
  </si>
  <si>
    <t>Martínkovice</t>
  </si>
  <si>
    <t>6229-551/0100</t>
  </si>
  <si>
    <t>Mezilečí</t>
  </si>
  <si>
    <t>13525-551/0100</t>
  </si>
  <si>
    <t>Mezilesí</t>
  </si>
  <si>
    <t>13322-551/0100</t>
  </si>
  <si>
    <t>Meziměstí</t>
  </si>
  <si>
    <t>19-4020-551/0100</t>
  </si>
  <si>
    <t>Nahořany</t>
  </si>
  <si>
    <t>10121-551/0100</t>
  </si>
  <si>
    <t>Náchod                             od 1.1.2007</t>
  </si>
  <si>
    <t>8233250277/0100</t>
  </si>
  <si>
    <t xml:space="preserve">Nové Město nad Metují </t>
  </si>
  <si>
    <t>19-927-551/0100</t>
  </si>
  <si>
    <t>Nový Hrádek</t>
  </si>
  <si>
    <t>4223-551/0100</t>
  </si>
  <si>
    <t>Nový Ples</t>
  </si>
  <si>
    <t>13226-551/0100</t>
  </si>
  <si>
    <t>Otovice</t>
  </si>
  <si>
    <t>9227-551/0100</t>
  </si>
  <si>
    <t>Police nad Metují</t>
  </si>
  <si>
    <t>9005-4629-551/0100</t>
  </si>
  <si>
    <t>Provodov - Śonov</t>
  </si>
  <si>
    <t>25825-551/0100</t>
  </si>
  <si>
    <t>Přibyslav</t>
  </si>
  <si>
    <t>13621-551/0100</t>
  </si>
  <si>
    <t>Rasošky</t>
  </si>
  <si>
    <t>6624-551/0100</t>
  </si>
  <si>
    <t>Rožnov</t>
  </si>
  <si>
    <t>11220-551/0100</t>
  </si>
  <si>
    <t>Rychnovek</t>
  </si>
  <si>
    <t>8128-551/0100</t>
  </si>
  <si>
    <t>Říkov</t>
  </si>
  <si>
    <t>1183028309/0800</t>
  </si>
  <si>
    <t>Sendraž</t>
  </si>
  <si>
    <t>29420-551/0100</t>
  </si>
  <si>
    <t>Slatina nad Úpou</t>
  </si>
  <si>
    <t>9825-551/0100</t>
  </si>
  <si>
    <t>Slavětín nad Metují</t>
  </si>
  <si>
    <t>13429-551/0100</t>
  </si>
  <si>
    <t>Slavoňov</t>
  </si>
  <si>
    <t>12426-551/0100</t>
  </si>
  <si>
    <t>Stárkov</t>
  </si>
  <si>
    <t>3722-551/0100</t>
  </si>
  <si>
    <t>Studnice</t>
  </si>
  <si>
    <t>1183006329/0800</t>
  </si>
  <si>
    <t>Suchý Důl              od1.1.04 n.ú.</t>
  </si>
  <si>
    <t>1184064379/0800</t>
  </si>
  <si>
    <t>Šestajovice</t>
  </si>
  <si>
    <t>29922-551/0100</t>
  </si>
  <si>
    <t>Šonov u Broumova</t>
  </si>
  <si>
    <t>11028-551/0100</t>
  </si>
  <si>
    <t>Teplice nad Metují</t>
  </si>
  <si>
    <t>9005-2922-551/0100</t>
  </si>
  <si>
    <t>Velichovky</t>
  </si>
  <si>
    <t>4426-551/0100</t>
  </si>
  <si>
    <t>Velká Jesenice</t>
  </si>
  <si>
    <t>6026-551/0100</t>
  </si>
  <si>
    <t>Velké Petrovice</t>
  </si>
  <si>
    <t>10025-551/0100</t>
  </si>
  <si>
    <t>Velké Poříčí</t>
  </si>
  <si>
    <t>29527-551/0100</t>
  </si>
  <si>
    <t>Velký Třebešov</t>
  </si>
  <si>
    <t>10826-551/0100</t>
  </si>
  <si>
    <t>Vernéřovice</t>
  </si>
  <si>
    <t>29025-551/0100</t>
  </si>
  <si>
    <t>Vestec</t>
  </si>
  <si>
    <t>1183030329/0800</t>
  </si>
  <si>
    <t>Vlkov</t>
  </si>
  <si>
    <t>12629-551/0100</t>
  </si>
  <si>
    <t>Vršovka                            n.ú.</t>
  </si>
  <si>
    <t>182331125/0300</t>
  </si>
  <si>
    <t>Vysoká Srbská                 n.ú.</t>
  </si>
  <si>
    <t>1185698349/0800</t>
  </si>
  <si>
    <t>Vysokov</t>
  </si>
  <si>
    <t>9622-551/0100</t>
  </si>
  <si>
    <t>Zábrodí</t>
  </si>
  <si>
    <t>8320-551/0100</t>
  </si>
  <si>
    <t>Zaloňov</t>
  </si>
  <si>
    <t>10922-551/0100</t>
  </si>
  <si>
    <t>Žďár nad Metují</t>
  </si>
  <si>
    <t>9024-551/0100</t>
  </si>
  <si>
    <t>Žďárky            n.ú.od 1.1.2005</t>
  </si>
  <si>
    <t>1185693329/0800</t>
  </si>
  <si>
    <t>Žernov</t>
  </si>
  <si>
    <t>11722-551/0100</t>
  </si>
  <si>
    <t>okres Rychnov n/K.</t>
  </si>
  <si>
    <t>Albrechtice</t>
  </si>
  <si>
    <t>21220571/0100</t>
  </si>
  <si>
    <t>Bačetín</t>
  </si>
  <si>
    <t>1240132349/0800</t>
  </si>
  <si>
    <t>Bartošovice v Orl.h.</t>
  </si>
  <si>
    <t>1240088309/0800</t>
  </si>
  <si>
    <t>Bílý Újezd</t>
  </si>
  <si>
    <t>1240095349/0800</t>
  </si>
  <si>
    <t>Bohdašín</t>
  </si>
  <si>
    <t>10222571/0100</t>
  </si>
  <si>
    <t>Bolehošť</t>
  </si>
  <si>
    <t>1240133309/0800</t>
  </si>
  <si>
    <t>Borohrádek</t>
  </si>
  <si>
    <t>850322524/0600</t>
  </si>
  <si>
    <t>Borovnice</t>
  </si>
  <si>
    <t>1240071339/0800</t>
  </si>
  <si>
    <t>Bystré</t>
  </si>
  <si>
    <t>8827571/0100</t>
  </si>
  <si>
    <t>Byzhradec</t>
  </si>
  <si>
    <t>10329571/0100</t>
  </si>
  <si>
    <t>Častolovice</t>
  </si>
  <si>
    <t>2628571/0100</t>
  </si>
  <si>
    <t>Čermná n/O.</t>
  </si>
  <si>
    <t>4025571/0100</t>
  </si>
  <si>
    <t>Černíkovice</t>
  </si>
  <si>
    <t>3844612/0300</t>
  </si>
  <si>
    <t>České Meziříčí</t>
  </si>
  <si>
    <t>160352419/0300</t>
  </si>
  <si>
    <t>Čestice</t>
  </si>
  <si>
    <t>1240134379/0800</t>
  </si>
  <si>
    <t>Deštné v Orl.h.</t>
  </si>
  <si>
    <t>1240067399/0800</t>
  </si>
  <si>
    <t>Dobré</t>
  </si>
  <si>
    <t>5220571/0100</t>
  </si>
  <si>
    <t>Dobruška</t>
  </si>
  <si>
    <t>9005-1828571/0100</t>
  </si>
  <si>
    <t>Dobřany</t>
  </si>
  <si>
    <t>8720571/0100</t>
  </si>
  <si>
    <t>Doudleby n/Orl.</t>
  </si>
  <si>
    <t>1240069319/0800</t>
  </si>
  <si>
    <t>Hřibiny-Ledská</t>
  </si>
  <si>
    <t>20922571/0100</t>
  </si>
  <si>
    <t>Chleny</t>
  </si>
  <si>
    <t>1240516369/0800</t>
  </si>
  <si>
    <t>Chlístov</t>
  </si>
  <si>
    <t>21829571/0100</t>
  </si>
  <si>
    <t>Jahodov</t>
  </si>
  <si>
    <t>23226571/0100</t>
  </si>
  <si>
    <t>Janov</t>
  </si>
  <si>
    <t>9723571/0100</t>
  </si>
  <si>
    <t>Javornice</t>
  </si>
  <si>
    <t>1240138329/0800</t>
  </si>
  <si>
    <t>Jílovice</t>
  </si>
  <si>
    <t>1240137369/0800</t>
  </si>
  <si>
    <t>Kostelec n/O.</t>
  </si>
  <si>
    <t>1240074329/0800</t>
  </si>
  <si>
    <t>Kostelecké Horky</t>
  </si>
  <si>
    <t>1240017359/0800</t>
  </si>
  <si>
    <t>Kounov</t>
  </si>
  <si>
    <t>1244025399/0800</t>
  </si>
  <si>
    <t>Králova Lhota</t>
  </si>
  <si>
    <t>1183662369/0800</t>
  </si>
  <si>
    <t>Krchleby</t>
  </si>
  <si>
    <t>24325571/0100</t>
  </si>
  <si>
    <t>Kvasiny</t>
  </si>
  <si>
    <t>3428571/0100</t>
  </si>
  <si>
    <t>Ledce</t>
  </si>
  <si>
    <t>1242069339/0800</t>
  </si>
  <si>
    <t>Lhoty u Potštejna              n.ú.</t>
  </si>
  <si>
    <t>1240018319/0800</t>
  </si>
  <si>
    <t>Libel</t>
  </si>
  <si>
    <t>1240014369/0800</t>
  </si>
  <si>
    <t>Liberk</t>
  </si>
  <si>
    <t>1240011379/0800</t>
  </si>
  <si>
    <t>Lično</t>
  </si>
  <si>
    <t>1240139399/0800</t>
  </si>
  <si>
    <t>Lípa n.O.</t>
  </si>
  <si>
    <t>1242882389/0800</t>
  </si>
  <si>
    <t>Lukavice</t>
  </si>
  <si>
    <t>1240276369/0800</t>
  </si>
  <si>
    <t>Lupenice</t>
  </si>
  <si>
    <t>24026571/0100</t>
  </si>
  <si>
    <t>Mokré                               o.ú.</t>
  </si>
  <si>
    <t>23525571/0100</t>
  </si>
  <si>
    <t>Nová Ves</t>
  </si>
  <si>
    <t>21722571/0100</t>
  </si>
  <si>
    <t>Očelice</t>
  </si>
  <si>
    <t>9627571/0100</t>
  </si>
  <si>
    <t>Ohnišov</t>
  </si>
  <si>
    <t>1240140349/0800</t>
  </si>
  <si>
    <t>Olešnice</t>
  </si>
  <si>
    <t>8528571/0100</t>
  </si>
  <si>
    <t>Olešnice v O.h.</t>
  </si>
  <si>
    <t>1243298379/0800</t>
  </si>
  <si>
    <t>Opočno</t>
  </si>
  <si>
    <t>1242059309/0800</t>
  </si>
  <si>
    <t>Orlické Záhoří</t>
  </si>
  <si>
    <t>1240015329/0800</t>
  </si>
  <si>
    <t>Osečnice</t>
  </si>
  <si>
    <t>9125571/0100</t>
  </si>
  <si>
    <t>Pěčín</t>
  </si>
  <si>
    <t>1240092359/0800</t>
  </si>
  <si>
    <t>Podbřezí                            n.ú.</t>
  </si>
  <si>
    <t>1183780349/0800</t>
  </si>
  <si>
    <t>Pohoří</t>
  </si>
  <si>
    <t>124102594/0600</t>
  </si>
  <si>
    <t>Polom</t>
  </si>
  <si>
    <t>24229571/0100</t>
  </si>
  <si>
    <t>Potštejn</t>
  </si>
  <si>
    <t>1240081369/0800</t>
  </si>
  <si>
    <t>Proruby</t>
  </si>
  <si>
    <t>1240019389/0800</t>
  </si>
  <si>
    <t>Přepychy</t>
  </si>
  <si>
    <t>1240141309/0800</t>
  </si>
  <si>
    <t>Rohenice</t>
  </si>
  <si>
    <t>21925571/0100</t>
  </si>
  <si>
    <t>Rokytnice v Orl.h.</t>
  </si>
  <si>
    <t>1240089379/0800</t>
  </si>
  <si>
    <t>Rybná n.Zd.</t>
  </si>
  <si>
    <t>5829571/0100</t>
  </si>
  <si>
    <t>Rychnov n/K.</t>
  </si>
  <si>
    <t>1240286399/0800</t>
  </si>
  <si>
    <t>Říčky v Orl.h.</t>
  </si>
  <si>
    <t>1240087349/0800</t>
  </si>
  <si>
    <t>Sedloňov              n.ú.1.4.2004</t>
  </si>
  <si>
    <t>103638680/0300</t>
  </si>
  <si>
    <t>Semechnice</t>
  </si>
  <si>
    <t>1242152319/0800</t>
  </si>
  <si>
    <t>Skuhrov n.B.</t>
  </si>
  <si>
    <t>1243434369/0800</t>
  </si>
  <si>
    <t>Slatina n.Zd.</t>
  </si>
  <si>
    <t>5925571/0100</t>
  </si>
  <si>
    <t>Sněžné</t>
  </si>
  <si>
    <t>24122571/0100</t>
  </si>
  <si>
    <t>Solnice</t>
  </si>
  <si>
    <t>1242542309/0800</t>
  </si>
  <si>
    <t>Svídnice</t>
  </si>
  <si>
    <t>1241797369/0800</t>
  </si>
  <si>
    <t>Synkov-Slemeno</t>
  </si>
  <si>
    <t>23429571/0100</t>
  </si>
  <si>
    <t>Trnov</t>
  </si>
  <si>
    <t>1240145369/0800</t>
  </si>
  <si>
    <t>Třebešov</t>
  </si>
  <si>
    <t>23920571/0100</t>
  </si>
  <si>
    <t>Tutleky</t>
  </si>
  <si>
    <t>23322571/0100</t>
  </si>
  <si>
    <t>Týniště n/O.</t>
  </si>
  <si>
    <t>1240103329/0800</t>
  </si>
  <si>
    <t>Val</t>
  </si>
  <si>
    <t>5322594/0600</t>
  </si>
  <si>
    <t>Vamberk</t>
  </si>
  <si>
    <t>9005-3129571/0100</t>
  </si>
  <si>
    <t>Voděrady</t>
  </si>
  <si>
    <t>1240143339/0800</t>
  </si>
  <si>
    <t>1240070379/0800</t>
  </si>
  <si>
    <t>Vysoký Újezd</t>
  </si>
  <si>
    <t>22127571/0100</t>
  </si>
  <si>
    <t>Záměl</t>
  </si>
  <si>
    <t>1240109309/0800</t>
  </si>
  <si>
    <t>Źďár n.O.</t>
  </si>
  <si>
    <t>8229571/0100</t>
  </si>
  <si>
    <t>Zdelov</t>
  </si>
  <si>
    <t>1240058329/0800</t>
  </si>
  <si>
    <t>Zdobnice</t>
  </si>
  <si>
    <t>1240012339/0800</t>
  </si>
  <si>
    <t>okres Trutnov</t>
  </si>
  <si>
    <t>Batňovice</t>
  </si>
  <si>
    <t>7328-594/0600</t>
  </si>
  <si>
    <t>Bernartice</t>
  </si>
  <si>
    <t>1303689399/0800</t>
  </si>
  <si>
    <t>Bílá Třemešná</t>
  </si>
  <si>
    <t>2429601/0100</t>
  </si>
  <si>
    <t>Bílé Poličany</t>
  </si>
  <si>
    <t>1303693339/0800</t>
  </si>
  <si>
    <t>25727601/0100</t>
  </si>
  <si>
    <t>Borovnička</t>
  </si>
  <si>
    <t>1303688329/0800</t>
  </si>
  <si>
    <t>Čermná</t>
  </si>
  <si>
    <t>6120601/0100</t>
  </si>
  <si>
    <t>Černý Důl</t>
  </si>
  <si>
    <t>3624601/0100</t>
  </si>
  <si>
    <t>Dolní Branná</t>
  </si>
  <si>
    <t>5021601/0100</t>
  </si>
  <si>
    <t>Dolní Brusnice</t>
  </si>
  <si>
    <t>7934010247/0100</t>
  </si>
  <si>
    <t>Dolní Dvůr</t>
  </si>
  <si>
    <t>8927601/0100</t>
  </si>
  <si>
    <t>Dolní Kalná</t>
  </si>
  <si>
    <t>125163954/0300</t>
  </si>
  <si>
    <t>Dolní Lánov</t>
  </si>
  <si>
    <t>5929601/0100</t>
  </si>
  <si>
    <t>Dolní Olešnice</t>
  </si>
  <si>
    <t>1303698359/0800</t>
  </si>
  <si>
    <t>Doubravice</t>
  </si>
  <si>
    <t>273907273/0300</t>
  </si>
  <si>
    <t>Dubenec</t>
  </si>
  <si>
    <t>2920601/0100</t>
  </si>
  <si>
    <t>Dvůr Králové n/L.                n.ú.</t>
  </si>
  <si>
    <t>273090363/0300</t>
  </si>
  <si>
    <t>Hajnice</t>
  </si>
  <si>
    <t>1303679369/0800</t>
  </si>
  <si>
    <t>Havlovice</t>
  </si>
  <si>
    <t>1303696329/0800</t>
  </si>
  <si>
    <t>Horní Brusnice</t>
  </si>
  <si>
    <t>28223601/0100</t>
  </si>
  <si>
    <t>Horní Kalná</t>
  </si>
  <si>
    <t>125162054/0300</t>
  </si>
  <si>
    <t>Horní Maršov</t>
  </si>
  <si>
    <t>2322601/0100</t>
  </si>
  <si>
    <t>Horní Olešnice</t>
  </si>
  <si>
    <t>7903040267/0100</t>
  </si>
  <si>
    <t>Hostinné</t>
  </si>
  <si>
    <t>1303699319/0800</t>
  </si>
  <si>
    <t>Hřibojedy</t>
  </si>
  <si>
    <t>24927601/0100</t>
  </si>
  <si>
    <t>Chotěvice</t>
  </si>
  <si>
    <t>5224601/0100</t>
  </si>
  <si>
    <t>Choustníkovo Hradiště</t>
  </si>
  <si>
    <t>7529601/0100</t>
  </si>
  <si>
    <t>Chvaleč</t>
  </si>
  <si>
    <t>5128601/0100</t>
  </si>
  <si>
    <t>Janské Lázně</t>
  </si>
  <si>
    <t>1303709329/0800</t>
  </si>
  <si>
    <t>Jívka</t>
  </si>
  <si>
    <t>1303684379/0800</t>
  </si>
  <si>
    <t>Klášterská Lhota</t>
  </si>
  <si>
    <t>1303701319/0800</t>
  </si>
  <si>
    <t>Kocbeře</t>
  </si>
  <si>
    <t>164889272/0300</t>
  </si>
  <si>
    <t>Kohoutov</t>
  </si>
  <si>
    <t>10322601/0100</t>
  </si>
  <si>
    <t>Královec</t>
  </si>
  <si>
    <t>1303712309/0800</t>
  </si>
  <si>
    <t>Kuks</t>
  </si>
  <si>
    <t>1303705379/0800</t>
  </si>
  <si>
    <t>Kunčice nad Labem</t>
  </si>
  <si>
    <t>9225601/0100</t>
  </si>
  <si>
    <t>Lampertice</t>
  </si>
  <si>
    <t>1303690349/0800</t>
  </si>
  <si>
    <t>Lánov</t>
  </si>
  <si>
    <t>1303714339/0800</t>
  </si>
  <si>
    <t>Lanžov</t>
  </si>
  <si>
    <t>24820601/0100</t>
  </si>
  <si>
    <t>Libňatov</t>
  </si>
  <si>
    <t>10621601/0100</t>
  </si>
  <si>
    <t>Libotov</t>
  </si>
  <si>
    <t>28629601/0100</t>
  </si>
  <si>
    <t>Litič</t>
  </si>
  <si>
    <t>28426601/0100</t>
  </si>
  <si>
    <t>Malá Úpa</t>
  </si>
  <si>
    <t>1303685339/0800</t>
  </si>
  <si>
    <t>Malé Svatoňovice</t>
  </si>
  <si>
    <t>4029601/0100</t>
  </si>
  <si>
    <t>Maršov u Úpice</t>
  </si>
  <si>
    <t>11421601/0100</t>
  </si>
  <si>
    <t>Mladé Buky</t>
  </si>
  <si>
    <t>4723601/0100</t>
  </si>
  <si>
    <t>Mostek</t>
  </si>
  <si>
    <t>125429089/0300</t>
  </si>
  <si>
    <t>Nemojov</t>
  </si>
  <si>
    <t>9620601/0100</t>
  </si>
  <si>
    <t>Pec pod Sněžkou</t>
  </si>
  <si>
    <t>133950122/0300</t>
  </si>
  <si>
    <t>Pilníkov</t>
  </si>
  <si>
    <t>1303708369/0800</t>
  </si>
  <si>
    <t>Prosečné</t>
  </si>
  <si>
    <t>6323601/0100</t>
  </si>
  <si>
    <t>Radvanice</t>
  </si>
  <si>
    <t>1303692379/0800</t>
  </si>
  <si>
    <t>Rtyně v Podkrkonoší</t>
  </si>
  <si>
    <t>1303683309/0800</t>
  </si>
  <si>
    <t>Rudník</t>
  </si>
  <si>
    <t>1303691309/0800</t>
  </si>
  <si>
    <t>Stanovice</t>
  </si>
  <si>
    <t>29226601/0100</t>
  </si>
  <si>
    <t>Staré Buky</t>
  </si>
  <si>
    <t>8126601/0100</t>
  </si>
  <si>
    <t>Strážné                   n.ú. od 14.5.2007</t>
  </si>
  <si>
    <t>107155010/0300</t>
  </si>
  <si>
    <t>Suchovršice</t>
  </si>
  <si>
    <t>25321601/0100</t>
  </si>
  <si>
    <t>Svoboda nad Úpou</t>
  </si>
  <si>
    <t>1303700359/0800</t>
  </si>
  <si>
    <t>Špindlerův Mlýn</t>
  </si>
  <si>
    <t>9005-1928601/0100</t>
  </si>
  <si>
    <t>Trotina</t>
  </si>
  <si>
    <t>10023601/0100</t>
  </si>
  <si>
    <t>Trutnov</t>
  </si>
  <si>
    <t>9005-124601/0100</t>
  </si>
  <si>
    <t>Třebihošť</t>
  </si>
  <si>
    <t>9823601/0100</t>
  </si>
  <si>
    <t>Úpice</t>
  </si>
  <si>
    <t>1303687369/0800</t>
  </si>
  <si>
    <t>Velké Svatoňovice</t>
  </si>
  <si>
    <t>1303682349/0800</t>
  </si>
  <si>
    <t>Velký Vřešťov                    n.ú.</t>
  </si>
  <si>
    <t>273836903/0300</t>
  </si>
  <si>
    <t>Vilantice</t>
  </si>
  <si>
    <t>25225601/0100</t>
  </si>
  <si>
    <t>Vítězná</t>
  </si>
  <si>
    <t>1303703349/0800</t>
  </si>
  <si>
    <t>Vlčice</t>
  </si>
  <si>
    <t>1303704309/0800</t>
  </si>
  <si>
    <t>Vlčkovice v Podkrkonoší</t>
  </si>
  <si>
    <t>8222601/0100</t>
  </si>
  <si>
    <t>Vrchlabí</t>
  </si>
  <si>
    <t>1303702389/0800</t>
  </si>
  <si>
    <t>Zábřezí - Řečice                 n.ú.</t>
  </si>
  <si>
    <t>181860412/0300</t>
  </si>
  <si>
    <t>Zdobín</t>
  </si>
  <si>
    <t>24724601/0100</t>
  </si>
  <si>
    <t>Zlatá Olešnice</t>
  </si>
  <si>
    <t>10920601/0100</t>
  </si>
  <si>
    <t>Žacléř</t>
  </si>
  <si>
    <t>1303713379/0800</t>
  </si>
  <si>
    <t>číslo účtu</t>
  </si>
  <si>
    <t>Číslo smlouvy</t>
  </si>
  <si>
    <t>Neinvestiční dotace na rok 2011</t>
  </si>
  <si>
    <t xml:space="preserve">Vyhotovil:    </t>
  </si>
  <si>
    <t>000</t>
  </si>
  <si>
    <t>00</t>
  </si>
  <si>
    <t>0</t>
  </si>
  <si>
    <r>
      <t>celkový podíl požadované dotace na celk. nákladech</t>
    </r>
    <r>
      <rPr>
        <b/>
        <i/>
        <sz val="8"/>
        <rFont val="Arial"/>
        <family val="2"/>
      </rPr>
      <t xml:space="preserve"> (nesmí překročit 30%)</t>
    </r>
  </si>
  <si>
    <t>Ing. Ivan Guman</t>
  </si>
  <si>
    <r>
      <rPr>
        <b/>
        <u val="single"/>
        <sz val="10"/>
        <rFont val="Arial"/>
        <family val="2"/>
      </rPr>
      <t>Příloha 1 ke smlouvě</t>
    </r>
    <r>
      <rPr>
        <b/>
        <sz val="10"/>
        <rFont val="Arial"/>
        <family val="2"/>
      </rPr>
      <t xml:space="preserve"> - </t>
    </r>
    <r>
      <rPr>
        <sz val="10"/>
        <rFont val="Arial"/>
        <family val="2"/>
      </rPr>
      <t>Specifikace rozpočtu služby a čerpání přidělené dotace</t>
    </r>
  </si>
  <si>
    <t>Příloha 1 ke smlouvě - Specifikace rozpočtu služby a čerpání přidělené dotace</t>
  </si>
  <si>
    <r>
      <t xml:space="preserve">                                                                    </t>
    </r>
    <r>
      <rPr>
        <b/>
        <sz val="12"/>
        <rFont val="Times New Roman"/>
        <family val="1"/>
      </rPr>
      <t>VIII.
                                                         Závěrečná ustanovení</t>
    </r>
    <r>
      <rPr>
        <sz val="12"/>
        <rFont val="Times New Roman"/>
        <family val="1"/>
      </rPr>
      <t xml:space="preserve">
(1) Vyhotoveno ve čtyřech vyhotoveních s platností originálu, z toho dvě vyhotovení jsou určena Královéhradeckému kraji, jedno zřizovateli a jedno příjemci dotace.
(2) Přidělení dotace bylo schváleno Zastupitelstvem Královéhradeckého kraje dne  </t>
    </r>
  </si>
  <si>
    <t>(9) Příjemce bude poskytovatele dotace informovat nejpozději do 8 dnů o všech změnách týkajících se identifikace příjemce a o všech změnách týkajících se realizace podpořené sociální služby.</t>
  </si>
  <si>
    <t xml:space="preserve"> Zřizovatelem sociální služby je:</t>
  </si>
  <si>
    <t>bankovní spojení zřizovatele:</t>
  </si>
  <si>
    <r>
      <t xml:space="preserve">                                                                    </t>
    </r>
    <r>
      <rPr>
        <b/>
        <sz val="12"/>
        <rFont val="Times New Roman"/>
        <family val="1"/>
      </rPr>
      <t>VI.
                                                         Společná ustanovení</t>
    </r>
    <r>
      <rPr>
        <sz val="12"/>
        <rFont val="Times New Roman"/>
        <family val="1"/>
      </rPr>
      <t xml:space="preserve">
(1) Právní vztahy, které nejsou touto smlouvou výslovně upraveny, se řídí příslušnými ustanoveními zákona č. 89/2012 Sb., občanský zákoník, ve znění pozdějších předpisů, a dalších předpisů, zejména zákona č. 320/2001 Sb., o finanční kontrole ve veřejné správě, ve znění pozdějších předpisů, vyhláškou č. 416/2004 Sb., k provedení zákona o finanční kontrole ve veřejné správě, ve znění pozdějších předpisů, zákona č. 250/2000 Sb., o rozpočtových pravidlech územních rozpočtů, ve znění pozdějších předpisů, zákona č. 255/2012 sb. o kontrole,  ve znění pozdějších předpisů, zákona č. 137/2006 Sb., o veřejných zakázkách, ve znění pozdějších předpisů a Zásadami  dotačního programu pro podporu sociálních služeb.
(2) Tato smlouva může být změněna pouze na základě dohody obou smluvních stran, písemně na základě vzájemně odsouhlaseného dodatku k této smlouvě po projednání  Zastupitelstva Královéhradeckého kraje.
</t>
    </r>
  </si>
  <si>
    <t>spolek</t>
  </si>
  <si>
    <t>ústav</t>
  </si>
  <si>
    <t>Předpokládaný rozpočet na rok 2014</t>
  </si>
  <si>
    <t>Požadavek na Královéhradecký kraj pro rok 2014</t>
  </si>
  <si>
    <t>Smlouva o poskytnutí neinvestiční dotace na rok 2014</t>
  </si>
  <si>
    <t>Program  na podporu  sociálních služeb definovaných v zák. č. 108/2006 Sb., o sociálních službách, v platném znění, v Královéhradeckém kraji v roce 2014.</t>
  </si>
  <si>
    <t>KK 14</t>
  </si>
  <si>
    <t>na rok 2014, Zásad  dotačního programu  pro podporu  sociálních služeb a v souladu se zákonem č. 250/2000 Sb., o rozpočtových pravidlech územních rozpočtů, ve znění pozdějších předpisů, zákonem č. 320/2001 Sb., o finanční kontrole ve veřejné správě, ve znění pozdějších předpisů, zákonem č. 563/1991 Sb., o účetnictví, ve znění pozdějších předpisů, a zákonem č. 137/2006 Sb., o veřejných zakázkách, ve znění pozdějších předpisů. Příjemce tímto potvrzuje, že výše uvedené dokumenty a předpisy jsou mu známy a zavazuje se je dodržovat, řídit se jimi a realizovat sociální službu na svou vlastní zodpovědnost.</t>
  </si>
  <si>
    <t xml:space="preserve">(2)  Celkový  rozpočet nákladů  sociální služby v roce 2014: </t>
  </si>
  <si>
    <r>
      <t xml:space="preserve">(10) Dotace jsou poskytovány na základě zařazení služby do sítě sociálních služeb v souladu s  metodikou víceletého financování sociálních služeb „Příprava modelu víceletého financování sociálních služeb v Královéhradeckém kraji“, kterou schválilo Zastupitelstvo Královéhradeckého kraje svým usnesením č. 29/2109/2012 ze dne 6. září 2012. Kraj jako správce sítě sociálních služeb proto má i povinnost ověřovat opodstatněnost zařazení služby do sítě sociálních služeb.  Poskytovatel je proto povinen umožnit kontrolním orgánům provádění kontroly a zajistit jim při provádění kontrol maximální součinnost. Poskytovatel sociální služby - příjemce je takto povinen zejména vytvořit podmínky k provedení kontroly vztahující se k realizaci dotované služby, poskytnout kontrolním orgánům veškeré doklady vážící se k realizaci dotované služby, umožnit průběžné ověřování pravdivosti a souladu jím uváděných údajů o k realizaci dotované služby se skutečným stavem, umožnit kontrolním orgánům vstupovat na místo poskytování služeb, provádět monitorovací návštěvy a kontroly způsobu a kvality poskytování služeb, poskytnout přiměřenou součinnost při kontrole (např. odpovídající prostory a technické vybavení, možnost pořízení přiměřeného množství kopií např. účetních dokladů, smluv apod.). Kraj, jeho kontrolní orgány jsou oprávněni po Poskytovateli vyžadovat nápravu zjištěných nedostatků.    </t>
    </r>
    <r>
      <rPr>
        <b/>
        <u val="single"/>
        <sz val="12"/>
        <rFont val="Times New Roman"/>
        <family val="1"/>
      </rPr>
      <t>Příjemce se také zavazuje  k vložení dat do databázové aplikace „benchmarking  sociálních služeb Královéhradeckého kraje“ (část: Realita 2013.)</t>
    </r>
  </si>
  <si>
    <t>(3)Nedílnou součástí vyúčtování je čestné prohlášení o bezdlužnosti vůči finančnímu úřadu, okresní správě sociálního zabezpečení a zdravotním pojišťovnám, u kterých byli v průběhu roku 2014 evidováni zaměstnanci příjemce.</t>
  </si>
  <si>
    <r>
      <t xml:space="preserve">                                                                   </t>
    </r>
    <r>
      <rPr>
        <b/>
        <sz val="12"/>
        <rFont val="Times New Roman"/>
        <family val="1"/>
      </rPr>
      <t xml:space="preserve">   IV.</t>
    </r>
    <r>
      <rPr>
        <sz val="12"/>
        <rFont val="Times New Roman"/>
        <family val="1"/>
      </rPr>
      <t xml:space="preserve">
                                                            V</t>
    </r>
    <r>
      <rPr>
        <b/>
        <sz val="12"/>
        <rFont val="Times New Roman"/>
        <family val="1"/>
      </rPr>
      <t xml:space="preserve">yúčtování dotace
</t>
    </r>
    <r>
      <rPr>
        <sz val="12"/>
        <rFont val="Times New Roman"/>
        <family val="1"/>
      </rPr>
      <t xml:space="preserve">(1) Příjemce je povinen zpracovat vyúčtování dotace podle článku VIII. Zásad  dotačního programu  pro podporu  sociálních služeb pro rok 2014 a předat ho do 17. února 2015  Odboru sociálních věcí  Krajského úřadu Královéhradeckého kraje. Formulář  vyúčtování bude zveřejněn na internetových stránkách Královéhradeckého kraje (www.kr-kralovehradecky.cz / Sociální oblast / Dotace v sociální oblasti -2014). (dále jen formulář vyúčtování).
</t>
    </r>
  </si>
  <si>
    <t>(2) Příjemce je povinen k vyplněnému formuláři vyúčtování přiložit i účetní výkaz  všech nákladů a výnosů celé sociální služby za rok 2014 a soupis všech prvotních účetních dokladů, které se vážou k čerpání dotace, ve kterém bude uvedeno minimálně číslo dokladu, účet zaúčtování, popis nákladu, a finanční částka. Všechny dokumenty vyúčtování budou  podepsány statutárním zástupcem organizace.</t>
  </si>
  <si>
    <r>
      <t xml:space="preserve">(4) Do 31. ledna 2015 musí být vráceny (připsány na účet Královéhradeckého kraje) nevyčerpané peněžní prostředky, které byly poskytnuty formou dotace z rozpočtu Královéhradeckého kraje na stanovenou sociální službu, na účet Královéhradeckého kraje číslo </t>
    </r>
    <r>
      <rPr>
        <b/>
        <sz val="12"/>
        <rFont val="Times New Roman"/>
        <family val="1"/>
      </rPr>
      <t>27-2031110287/0100</t>
    </r>
    <r>
      <rPr>
        <sz val="12"/>
        <rFont val="Times New Roman"/>
        <family val="1"/>
      </rPr>
      <t xml:space="preserve">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t>
    </r>
    <r>
      <rPr>
        <b/>
        <sz val="12"/>
        <rFont val="Times New Roman"/>
        <family val="1"/>
      </rPr>
      <t>27-2031110287/0100</t>
    </r>
    <r>
      <rPr>
        <sz val="12"/>
        <rFont val="Times New Roman"/>
        <family val="1"/>
      </rPr>
      <t xml:space="preserve">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t>
    </r>
    <r>
      <rPr>
        <b/>
        <sz val="12"/>
        <rFont val="Times New Roman"/>
        <family val="1"/>
      </rPr>
      <t>27-2031110287/0100</t>
    </r>
    <r>
      <rPr>
        <sz val="12"/>
        <rFont val="Times New Roman"/>
        <family val="1"/>
      </rPr>
      <t xml:space="preserve"> vedený u Komerční banky Hradec Králové.</t>
    </r>
  </si>
  <si>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t>
  </si>
  <si>
    <t>Neinvestiční dotace na rok 2014</t>
  </si>
  <si>
    <t xml:space="preserve">(1) Příjemce dotace odpovídá za hospodárné, účelné a efektivní využití poskytnutých finančních prostředků v souladu se Zásadami  dotačního programu  pro podporu  sociálních služeb pro rok 2014 a s ustanoveními zákona č. 320/2001 Sb., o finanční kontrole, ve veřejné správě ve znění pozdějších předpisů, zákona č. 250/2000 Sb., o rozpočtových pravidlech územních rozpočtů, ve znění pozdějších předpisů a zákona č. 137/2006 Sb., o veřejných zakázkách, ve znění pozdějších předpisů. Při čerpání prostředků dotace je příjemce povinen dodržovat charakter a cíle sociální služby. Čerpání prostředků poskytnuté dotace bude řádně vedeno a odděleně sledováno v účetnictví příjemce v souladu se zákonem č. 563/1991 Sb., o účetnictví, ve znění pozdějších předpisů. </t>
  </si>
  <si>
    <t xml:space="preserve">(7) Příjemce je povinen na vyžádání člena Rady Královéhradeckého kraje odpovědného za sociální oblast, zaměstnanců Odboru sociálních věcí, ekonomického odboru Krajského úřadu Královéhradeckého kraje a dalších pověřených zaměstnanců Krajského úřadu Královéhradeckého kraje předložit nebo zaslat položkovou rozvahu a položkový výkaz zisků a ztrát za rok 2014 (analytické účty dle účtového rozvrhu organizace).
(8) Pokud příjemce obdržel na realizaci sociální služby dotaci od Královéhradeckého kraje vyšší než              1 000 000 Kč, provede účetní audit a na vyžádání  předloží výrok auditora za rok 2014    Odboru sociálních věcí Krajského úřadu Královéhradeckého kraje. Jeho součástí musí být také vyjádření  auditora ke způsobu účtování a použití poskytnuté dotace.
(9) Příjemce je povinen předložit na vyžádání veškeré dokumenty týkající se sociální služby monitorovacímu orgánu Zastupitelstva Královéhradeckého kraje a orgánům oprávněným k veřejnosprávní kontrole po dobu tří let od data vyúčtování dotace. 
</t>
  </si>
  <si>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zřizovatele</t>
    </r>
    <r>
      <rPr>
        <sz val="12"/>
        <rFont val="Times New Roman"/>
        <family val="1"/>
      </rPr>
      <t xml:space="preserve"> do 30 dnů od podpisu. 
</t>
    </r>
  </si>
  <si>
    <r>
      <t xml:space="preserve">Celková dotace z tohoto dotačního programu nesmí přesáhnout </t>
    </r>
    <r>
      <rPr>
        <b/>
        <sz val="12"/>
        <rFont val="Times New Roman"/>
        <family val="1"/>
      </rPr>
      <t>30%</t>
    </r>
    <r>
      <rPr>
        <sz val="12"/>
        <rFont val="Times New Roman"/>
        <family val="1"/>
      </rPr>
      <t xml:space="preserve"> celkových nákladů sociální služby v roce 2014. Do výše dotace se započítává i část dotace z roku 2013, čerpaná v roce 2014.
(3) Čerpáním prostředků dotace se rozumí úhrada nákladů souvisejících s realizací sociální služby v souladu se strukturou čerpání dotace, která je uvedena v příloze 1 této smlouvy „Specifikace rozpočtu služby a čerpání přidělené dotace“.  V případě zvýšenín potřeby čerpání dotace u příslušné nákladové položky o více než 10% z částky uvedené v příloze 1  příjemce  zašle na odbor sociálních věcí žádost o změnu struktury čerpání dotace s nově vyplněnou přílohou 1.   Čerpání musí být ukončeno ke dni ukončení realizace sociální služby, nejpozději však 31. 12. 2014.
(4) Poskytovatel poukáže schválenou dotaci na realizaci sociální služby na účet </t>
    </r>
    <r>
      <rPr>
        <b/>
        <sz val="12"/>
        <color indexed="10"/>
        <rFont val="Times New Roman"/>
        <family val="1"/>
      </rPr>
      <t>příjemce</t>
    </r>
    <r>
      <rPr>
        <sz val="12"/>
        <rFont val="Times New Roman"/>
        <family val="1"/>
      </rPr>
      <t xml:space="preserve"> do 30 dnů od podpisu. 
</t>
    </r>
  </si>
  <si>
    <t>PaedDr. Josefem Lukáškem</t>
  </si>
  <si>
    <t>Bc.Lubomír Franc</t>
  </si>
  <si>
    <t>PaedDr.  Josef Lukášek</t>
  </si>
  <si>
    <t>(4) Do 31. ledna 2015 musí být vráceny (připsány na účet Královéhradeckého kraje) nevyčerpané peněžní prostředky, které byly poskytnuty formou dotace z rozpočtu Královéhradeckého kraje na stanovenou sociální službu, na účet Královéhradeckého kraje číslo 78-7544530247/0100 vedený u Komerční banky Hradec Králové.  Do 15. ledna 2015 (rozhodující je datum razítka podací pošty nebo razítka podatelny Krajského úřadu Královéhradeckého kraje) zašle příjemce zprávu o dočerpání dotace, popř. avízo o vrácení dotace nebo její části písemně na odbor sociálních věcí, dokument podepíše statutární zástupce organizace.
(5) Pokud budou celkové výdaje v předepsaném členění nižší než rozpočtované (článek II. odst. 2 této smlouvy), nesmí použitá částka dotace přesáhnout maximální procentní podíl dotace z celkového neinvestičního rozpočtu sociální služby (tj. 30%). V případě vykázaného vyššího podílu musí příjemce prostředky, připadající na překročený podíl v rámci účtování dotace, vrátit na účet Královéhradeckého kraje číslo 78-7544530247/0100 vedený u Komerční banky Hradec Králové nejpozději do 31. ledna 2015 z účtu zřizovatele.
(6) V případě, že bude realizace sociální služby ukončena dříve než 31. prosince 2014, je příjemce povinen předložit  vyúčtování a navrátit nevyčerpané finanční prostředky z rozpočtu Královéhradeckého kraje do 30 dnů po ukončení  realizace sociální služby. V takovém případě se prostředky vracejí na účet č. 78-7544530247/0100 vedený u Komerční banky Hradec Králové z účtu zřizovatele.</t>
  </si>
  <si>
    <t>Specifikace čerpání dotace 2014 aktuální</t>
  </si>
  <si>
    <t>E</t>
  </si>
  <si>
    <t>Čerpání části dotace z roku 2013 v roce 2014</t>
  </si>
  <si>
    <t>(Do sloupce D uvést i čerpání dotace z roku 2013, která byla čerpána v roce 2014)</t>
  </si>
  <si>
    <t>1.6. Jiné celkem  1)</t>
  </si>
  <si>
    <t>2.3.Zákonné sociální  a ostatní sociální náklady2)</t>
  </si>
  <si>
    <t>Registrace právní subjektivity</t>
  </si>
  <si>
    <t>kým, kdy</t>
  </si>
  <si>
    <t>č.j.</t>
  </si>
  <si>
    <r>
      <t xml:space="preserve">Sídlo organizace poskytovatele    </t>
    </r>
    <r>
      <rPr>
        <vertAlign val="superscript"/>
        <sz val="10"/>
        <rFont val="Arial"/>
        <family val="2"/>
      </rPr>
      <t>1)</t>
    </r>
    <r>
      <rPr>
        <sz val="10"/>
        <rFont val="Arial"/>
        <family val="2"/>
      </rPr>
      <t xml:space="preserve">                                          </t>
    </r>
    <r>
      <rPr>
        <i/>
        <sz val="10"/>
        <rFont val="Arial"/>
        <family val="2"/>
      </rPr>
      <t>(Obec, PSČ, ulice  č.p.)</t>
    </r>
  </si>
  <si>
    <t>Informace žadatele, který je právnickou osobou, o identifikace osob</t>
  </si>
  <si>
    <t>(dle 5 10a odst. 3 písm. f) zákona č.250/2000 Sb. O rozpočtových pravidlech územních rozpočtů)</t>
  </si>
  <si>
    <t>1.Osob zastupujících právnickou osobu s uvedením právního důvodu zastoupení</t>
  </si>
  <si>
    <t>2.Osob s podílem v této právnické osobě</t>
  </si>
  <si>
    <t>Účel dotace:</t>
  </si>
  <si>
    <t>Odůvodnění žádosti:</t>
  </si>
  <si>
    <t>3.Osob, v nichž má přímý podíl a o výši tohoto podílu</t>
  </si>
  <si>
    <t>osoby,v nichž má žadatel přímý podíl, jsou dále tyto (uvedeny níže)</t>
  </si>
  <si>
    <t>Čestné prohlášení o bezdlužnosti</t>
  </si>
  <si>
    <t>je bez dluhů vůči uvedeným veřejným rozpočtům, tj. že:</t>
  </si>
  <si>
    <r>
      <t>a)</t>
    </r>
    <r>
      <rPr>
        <sz val="7"/>
        <color indexed="8"/>
        <rFont val="Times New Roman"/>
        <family val="1"/>
      </rPr>
      <t xml:space="preserve">      </t>
    </r>
    <r>
      <rPr>
        <sz val="11"/>
        <color indexed="8"/>
        <rFont val="Calibri"/>
        <family val="2"/>
      </rPr>
      <t>nemá splatnou pohledávku či její příslušenství vůči rozpočtu poskytovatele dotace, tj. vůči Královéhradeckému kraji,</t>
    </r>
  </si>
  <si>
    <r>
      <t>b)</t>
    </r>
    <r>
      <rPr>
        <sz val="7"/>
        <color indexed="8"/>
        <rFont val="Times New Roman"/>
        <family val="1"/>
      </rPr>
      <t xml:space="preserve">      </t>
    </r>
    <r>
      <rPr>
        <sz val="11"/>
        <color indexed="8"/>
        <rFont val="Calibri"/>
        <family val="2"/>
      </rPr>
      <t>nemá v evidenci daní zachyceny daňové nedoplatky,</t>
    </r>
  </si>
  <si>
    <r>
      <t>c)</t>
    </r>
    <r>
      <rPr>
        <sz val="7"/>
        <color indexed="8"/>
        <rFont val="Times New Roman"/>
        <family val="1"/>
      </rPr>
      <t xml:space="preserve">       </t>
    </r>
    <r>
      <rPr>
        <sz val="11"/>
        <color indexed="8"/>
        <rFont val="Calibri"/>
        <family val="2"/>
      </rPr>
      <t>nemá nedoplatek na pojistném a na penále na veřejné zdravotní pojištění,</t>
    </r>
  </si>
  <si>
    <r>
      <t>d)</t>
    </r>
    <r>
      <rPr>
        <sz val="7"/>
        <color indexed="8"/>
        <rFont val="Times New Roman"/>
        <family val="1"/>
      </rPr>
      <t xml:space="preserve">      </t>
    </r>
    <r>
      <rPr>
        <sz val="11"/>
        <color indexed="8"/>
        <rFont val="Calibri"/>
        <family val="2"/>
      </rPr>
      <t>nemá nedoplatek na pojistném a na penále na sociální zabezpečení a příspěvku na státní politiku zaměstnanosti.</t>
    </r>
  </si>
  <si>
    <t>Počet fakturovaných hodin za přímou péči dodavatelsky</t>
  </si>
  <si>
    <t>1. Materiál</t>
  </si>
  <si>
    <t>2. Energie</t>
  </si>
  <si>
    <t>3. Opravy a údržba</t>
  </si>
  <si>
    <t>4. Nájmy</t>
  </si>
  <si>
    <t>5. Přímá péče dodavatelsky</t>
  </si>
  <si>
    <t>6. Ostatní nakupované služby</t>
  </si>
  <si>
    <t>7. Odpisy</t>
  </si>
  <si>
    <t>8. Ostatní provozní náklady</t>
  </si>
  <si>
    <t>Celkové náklady</t>
  </si>
  <si>
    <t>9. Osobní náklady-pracovníci přímé péče</t>
  </si>
  <si>
    <t>11. Osobní náklady-ostatní pracovníci</t>
  </si>
  <si>
    <t>1. Příjmy od uživatelů služeb</t>
  </si>
  <si>
    <t>Příjmy z vlastní činnosti celkem</t>
  </si>
  <si>
    <t>Vypočtená vyrovnávací platba</t>
  </si>
  <si>
    <t>nejsou jiné osoby,v nichž má žadatel přímý podíl</t>
  </si>
  <si>
    <t xml:space="preserve">IČ     </t>
  </si>
  <si>
    <t xml:space="preserve">Statutární zástupce organizace </t>
  </si>
  <si>
    <t xml:space="preserve">Osoba zodpovědná za realizaci služby    </t>
  </si>
  <si>
    <r>
      <t xml:space="preserve">Telefon </t>
    </r>
    <r>
      <rPr>
        <i/>
        <sz val="8"/>
        <rFont val="Arial"/>
        <family val="2"/>
      </rPr>
      <t>(zodpovědná osoba)</t>
    </r>
    <r>
      <rPr>
        <sz val="10"/>
        <rFont val="Arial"/>
        <family val="2"/>
      </rPr>
      <t xml:space="preserve">:      </t>
    </r>
  </si>
  <si>
    <t xml:space="preserve">  Nejsou jiné osoby zastupující právnickou osobu </t>
  </si>
  <si>
    <t>Osoby zastupující právnickou osobu jsou dále tyto (uvedeny níže)</t>
  </si>
  <si>
    <t xml:space="preserve">  Nejsou jiné osoby s podílem v této právnické osobě</t>
  </si>
  <si>
    <t>Osoby s podílem v této právnické osobě jsou dále tyto (uvedeny níže)</t>
  </si>
  <si>
    <t>Nejsou jiné osoby,v nichž má žadatel přímý podíl</t>
  </si>
  <si>
    <t>Osoby,v nichž má žadatel přímý podíl, jsou dále tyto (uvedeny níže)</t>
  </si>
  <si>
    <t>Číslo účtu/kód banky poskytovatele soc.služby 1)</t>
  </si>
  <si>
    <t>Název banky poskytovatele soc. služby    1)</t>
  </si>
  <si>
    <t xml:space="preserve">1)  V případě organizací zřizovaných obcemi a městy účet zřizovatele </t>
  </si>
  <si>
    <t>Název poskytovatele hospicové péče</t>
  </si>
  <si>
    <t>Název zařízení  poskytujícího hospicovou péči</t>
  </si>
  <si>
    <t>Číslo registrace v KISSOS:</t>
  </si>
  <si>
    <r>
      <t>Právní forma organizace</t>
    </r>
    <r>
      <rPr>
        <sz val="10"/>
        <rFont val="Arial"/>
        <family val="2"/>
      </rPr>
      <t>:</t>
    </r>
  </si>
  <si>
    <t>Pokud nejsou, vepište do kolonky "nejsou" a pokud existují, napište údaje do kolonek</t>
  </si>
  <si>
    <t>1. Personál na pozici sociální pracovník  (přepočtené počty na rok)</t>
  </si>
  <si>
    <t>2. Personál na pozici pracovník v sociálních službách  (přepočtené počty na rok)</t>
  </si>
  <si>
    <t>3.1 Lékař hospivocé péče  (přepočtené počty na rok)</t>
  </si>
  <si>
    <t>3. Zdravotnický pracovník  (přepočtené počty na rok)</t>
  </si>
  <si>
    <t>4. Pedagogický pracovník nebo další odborný  (přepočtené počty na rok)</t>
  </si>
  <si>
    <t>5. Pracovníci-administrativa a THP  (přepočtené počty na rok)</t>
  </si>
  <si>
    <t>6. Technický personál-manuální pracovníci  (přepočtené počty na rok)</t>
  </si>
  <si>
    <t>Přímý personál (přepočtené počty na rok)  celkem</t>
  </si>
  <si>
    <t xml:space="preserve">Nadace a dary </t>
  </si>
  <si>
    <r>
      <t>2. Ostatní příjmy z vlastní činnosti</t>
    </r>
    <r>
      <rPr>
        <sz val="10"/>
        <color indexed="10"/>
        <rFont val="Calibri"/>
        <family val="2"/>
      </rPr>
      <t xml:space="preserve"> (včetně zdrav.pojišťoven)</t>
    </r>
  </si>
  <si>
    <t>Finanční prostředky od státních institucí</t>
  </si>
  <si>
    <t>Finanční prostředky z rozpočtu Kraje</t>
  </si>
  <si>
    <t>Ostatní veřejné finanční prostředky</t>
  </si>
  <si>
    <t>Celkem podíl veřejných zdrojů</t>
  </si>
  <si>
    <t xml:space="preserve">Potvrzuji, že všechny údaje uvedené v Žádosti  jsou pravdivé a jsem si vědom(a), že nepravdivé a nepřesné  údaje jsou důvodem k neposkytnutí  dotace. </t>
  </si>
  <si>
    <t>Prohlašuji, že</t>
  </si>
  <si>
    <t xml:space="preserve">       V …………………………………………………… dne ………………</t>
  </si>
  <si>
    <t>Žadatel není schopen pokrýt veškeré náklady spojené s poskytováním hospicové péče, a proto požaduje dotaci, která slouží na pokrytí vyrovnávací platby z veřejných rozpočtů, která slouží k dokrytí provozních potřeb po zohlednění ostatních příjmů služby.</t>
  </si>
  <si>
    <t>Prostředky dotace budou použity na zajištění hospicové péče</t>
  </si>
  <si>
    <t>na podporu  hospicové péče v Královéhradeckém kraji v roce 2021</t>
  </si>
  <si>
    <t>Požadovaná neinvestiční dotace od Královéhradeckého kraje na rok 2021:</t>
  </si>
  <si>
    <t>Doba, v níž má být dosaženo účelu: 01. 01. 2021 - 31. 12. 2021</t>
  </si>
  <si>
    <t>Rozpočet služby na rok 2021</t>
  </si>
  <si>
    <t>Roční výhled roku 2021</t>
  </si>
</sst>
</file>

<file path=xl/styles.xml><?xml version="1.0" encoding="utf-8"?>
<styleSheet xmlns="http://schemas.openxmlformats.org/spreadsheetml/2006/main">
  <numFmts count="1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 #,##0\ _K_č_-;_-* &quot;-&quot;??\ _K_č_-;_-@_-"/>
    <numFmt numFmtId="165" formatCode="#,##0\ &quot;Kč&quot;;[Red]#,##0\ &quot;Kč&quot;"/>
    <numFmt numFmtId="166" formatCode="00######"/>
    <numFmt numFmtId="167" formatCode="0.000000"/>
    <numFmt numFmtId="168" formatCode="0.0000000"/>
    <numFmt numFmtId="169" formatCode="&quot;Yes&quot;;&quot;Yes&quot;;&quot;No&quot;"/>
    <numFmt numFmtId="170" formatCode="&quot;True&quot;;&quot;True&quot;;&quot;False&quot;"/>
    <numFmt numFmtId="171" formatCode="&quot;On&quot;;&quot;On&quot;;&quot;Off&quot;"/>
    <numFmt numFmtId="172" formatCode="[$€-2]\ #\ ##,000_);[Red]\([$€-2]\ #\ ##,000\)"/>
    <numFmt numFmtId="173" formatCode="0.0"/>
    <numFmt numFmtId="174" formatCode="[$¥€-2]\ #\ ##,000_);[Red]\([$€-2]\ #\ ##,000\)"/>
  </numFmts>
  <fonts count="113">
    <font>
      <sz val="10"/>
      <name val="Arial"/>
      <family val="0"/>
    </font>
    <font>
      <sz val="11"/>
      <color indexed="8"/>
      <name val="Calibri"/>
      <family val="2"/>
    </font>
    <font>
      <u val="single"/>
      <sz val="10"/>
      <color indexed="12"/>
      <name val="Arial"/>
      <family val="2"/>
    </font>
    <font>
      <sz val="8"/>
      <name val="Arial"/>
      <family val="2"/>
    </font>
    <font>
      <sz val="12"/>
      <name val="Times New Roman"/>
      <family val="1"/>
    </font>
    <font>
      <b/>
      <sz val="10"/>
      <name val="Arial"/>
      <family val="2"/>
    </font>
    <font>
      <vertAlign val="superscript"/>
      <sz val="10"/>
      <name val="Arial"/>
      <family val="2"/>
    </font>
    <font>
      <i/>
      <sz val="10"/>
      <name val="Arial"/>
      <family val="2"/>
    </font>
    <font>
      <sz val="9.5"/>
      <name val="Arial"/>
      <family val="2"/>
    </font>
    <font>
      <sz val="10.5"/>
      <name val="Arial"/>
      <family val="2"/>
    </font>
    <font>
      <sz val="14"/>
      <name val="Times New Roman"/>
      <family val="1"/>
    </font>
    <font>
      <b/>
      <sz val="11"/>
      <name val="Arial"/>
      <family val="2"/>
    </font>
    <font>
      <b/>
      <sz val="10"/>
      <color indexed="8"/>
      <name val="Arial"/>
      <family val="2"/>
    </font>
    <font>
      <sz val="10"/>
      <color indexed="8"/>
      <name val="Arial"/>
      <family val="2"/>
    </font>
    <font>
      <b/>
      <sz val="12"/>
      <color indexed="8"/>
      <name val="Arial"/>
      <family val="2"/>
    </font>
    <font>
      <b/>
      <sz val="11"/>
      <color indexed="8"/>
      <name val="Arial"/>
      <family val="2"/>
    </font>
    <font>
      <b/>
      <sz val="12"/>
      <name val="Arial"/>
      <family val="2"/>
    </font>
    <font>
      <sz val="10"/>
      <color indexed="12"/>
      <name val="Arial"/>
      <family val="2"/>
    </font>
    <font>
      <b/>
      <sz val="10"/>
      <color indexed="12"/>
      <name val="Arial"/>
      <family val="2"/>
    </font>
    <font>
      <i/>
      <sz val="8"/>
      <name val="Arial"/>
      <family val="2"/>
    </font>
    <font>
      <b/>
      <sz val="12"/>
      <name val="Times New Roman"/>
      <family val="1"/>
    </font>
    <font>
      <sz val="11"/>
      <name val="Times New Roman"/>
      <family val="1"/>
    </font>
    <font>
      <sz val="11"/>
      <name val="Arial"/>
      <family val="2"/>
    </font>
    <font>
      <b/>
      <sz val="14"/>
      <name val="Times New Roman"/>
      <family val="1"/>
    </font>
    <font>
      <sz val="10"/>
      <name val="Times New Roman"/>
      <family val="1"/>
    </font>
    <font>
      <sz val="9"/>
      <name val="Times New Roman"/>
      <family val="1"/>
    </font>
    <font>
      <sz val="12"/>
      <name val="Arial"/>
      <family val="2"/>
    </font>
    <font>
      <sz val="9"/>
      <color indexed="8"/>
      <name val="Arial"/>
      <family val="2"/>
    </font>
    <font>
      <vertAlign val="superscript"/>
      <sz val="9"/>
      <color indexed="8"/>
      <name val="Arial"/>
      <family val="2"/>
    </font>
    <font>
      <vertAlign val="superscript"/>
      <sz val="10"/>
      <color indexed="8"/>
      <name val="Arial"/>
      <family val="2"/>
    </font>
    <font>
      <b/>
      <u val="single"/>
      <sz val="12"/>
      <name val="Times New Roman"/>
      <family val="1"/>
    </font>
    <font>
      <sz val="11"/>
      <color indexed="8"/>
      <name val="Arial"/>
      <family val="2"/>
    </font>
    <font>
      <i/>
      <sz val="12"/>
      <name val="Times New Roman"/>
      <family val="1"/>
    </font>
    <font>
      <b/>
      <sz val="11"/>
      <name val="Times New Roman"/>
      <family val="1"/>
    </font>
    <font>
      <b/>
      <sz val="12"/>
      <color indexed="10"/>
      <name val="Times New Roman"/>
      <family val="1"/>
    </font>
    <font>
      <b/>
      <i/>
      <sz val="8"/>
      <name val="Arial"/>
      <family val="2"/>
    </font>
    <font>
      <b/>
      <sz val="14"/>
      <color indexed="10"/>
      <name val="Arial"/>
      <family val="2"/>
    </font>
    <font>
      <sz val="9"/>
      <name val="Arial"/>
      <family val="2"/>
    </font>
    <font>
      <b/>
      <u val="single"/>
      <sz val="10"/>
      <name val="Arial"/>
      <family val="2"/>
    </font>
    <font>
      <b/>
      <sz val="11"/>
      <color indexed="10"/>
      <name val="Arial"/>
      <family val="2"/>
    </font>
    <font>
      <b/>
      <i/>
      <sz val="12"/>
      <name val="Times New Roman"/>
      <family val="1"/>
    </font>
    <font>
      <b/>
      <i/>
      <sz val="8"/>
      <color indexed="8"/>
      <name val="Arial"/>
      <family val="2"/>
    </font>
    <font>
      <b/>
      <sz val="10"/>
      <name val="Times New Roman"/>
      <family val="1"/>
    </font>
    <font>
      <vertAlign val="superscript"/>
      <sz val="10"/>
      <color indexed="62"/>
      <name val="Arial"/>
      <family val="2"/>
    </font>
    <font>
      <b/>
      <vertAlign val="superscript"/>
      <sz val="10"/>
      <color indexed="62"/>
      <name val="Arial"/>
      <family val="2"/>
    </font>
    <font>
      <b/>
      <sz val="10"/>
      <color indexed="62"/>
      <name val="Arial"/>
      <family val="2"/>
    </font>
    <font>
      <i/>
      <sz val="8"/>
      <color indexed="62"/>
      <name val="Arial"/>
      <family val="2"/>
    </font>
    <font>
      <b/>
      <sz val="14"/>
      <name val="Arial"/>
      <family val="2"/>
    </font>
    <font>
      <sz val="10"/>
      <color indexed="10"/>
      <name val="Arial"/>
      <family val="2"/>
    </font>
    <font>
      <sz val="10"/>
      <color indexed="30"/>
      <name val="Arial"/>
      <family val="2"/>
    </font>
    <font>
      <sz val="10"/>
      <color indexed="62"/>
      <name val="Arial"/>
      <family val="2"/>
    </font>
    <font>
      <sz val="11"/>
      <color indexed="9"/>
      <name val="Calibri"/>
      <family val="2"/>
    </font>
    <font>
      <sz val="12"/>
      <color indexed="10"/>
      <name val="Times New Roman"/>
      <family val="1"/>
    </font>
    <font>
      <b/>
      <sz val="12"/>
      <color indexed="30"/>
      <name val="Times New Roman"/>
      <family val="1"/>
    </font>
    <font>
      <b/>
      <sz val="9.5"/>
      <name val="Arial"/>
      <family val="2"/>
    </font>
    <font>
      <b/>
      <sz val="8"/>
      <name val="Arial"/>
      <family val="2"/>
    </font>
    <font>
      <sz val="11"/>
      <name val="Calibri"/>
      <family val="2"/>
    </font>
    <font>
      <b/>
      <sz val="11"/>
      <name val="Calibri"/>
      <family val="2"/>
    </font>
    <font>
      <sz val="14"/>
      <name val="Arial"/>
      <family val="2"/>
    </font>
    <font>
      <sz val="7"/>
      <color indexed="8"/>
      <name val="Times New Roman"/>
      <family val="1"/>
    </font>
    <font>
      <sz val="10"/>
      <color indexed="10"/>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0"/>
      <color indexed="63"/>
      <name val="Arial"/>
      <family val="2"/>
    </font>
    <font>
      <b/>
      <sz val="8"/>
      <color indexed="63"/>
      <name val="Arial"/>
      <family val="2"/>
    </font>
    <font>
      <sz val="10"/>
      <color indexed="8"/>
      <name val="Calibri"/>
      <family val="2"/>
    </font>
    <font>
      <b/>
      <sz val="16"/>
      <color indexed="8"/>
      <name val="Calibri"/>
      <family val="2"/>
    </font>
    <font>
      <sz val="9"/>
      <color indexed="10"/>
      <name val="Arial"/>
      <family val="2"/>
    </font>
    <font>
      <b/>
      <sz val="10"/>
      <color indexed="8"/>
      <name val="Calibri"/>
      <family val="2"/>
    </font>
    <font>
      <b/>
      <sz val="14"/>
      <color indexed="8"/>
      <name val="Calibri"/>
      <family val="2"/>
    </font>
    <font>
      <sz val="16"/>
      <color indexed="8"/>
      <name val="Calibri"/>
      <family val="2"/>
    </font>
    <font>
      <b/>
      <sz val="9"/>
      <color indexed="10"/>
      <name val="Arial"/>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10"/>
      <color rgb="FF444444"/>
      <name val="Arial"/>
      <family val="2"/>
    </font>
    <font>
      <b/>
      <sz val="8"/>
      <color rgb="FF444444"/>
      <name val="Arial"/>
      <family val="2"/>
    </font>
    <font>
      <sz val="10"/>
      <color theme="1"/>
      <name val="Calibri"/>
      <family val="2"/>
    </font>
    <font>
      <b/>
      <sz val="16"/>
      <color rgb="FF000000"/>
      <name val="Calibri"/>
      <family val="2"/>
    </font>
    <font>
      <sz val="9"/>
      <color rgb="FFFF0000"/>
      <name val="Arial"/>
      <family val="2"/>
    </font>
    <font>
      <b/>
      <sz val="10"/>
      <color theme="1"/>
      <name val="Calibri"/>
      <family val="2"/>
    </font>
    <font>
      <b/>
      <sz val="14"/>
      <color theme="1"/>
      <name val="Calibri"/>
      <family val="2"/>
    </font>
    <font>
      <sz val="16"/>
      <color theme="1"/>
      <name val="Calibri"/>
      <family val="2"/>
    </font>
    <font>
      <sz val="10"/>
      <color theme="1"/>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5"/>
        <bgColor indexed="64"/>
      </patternFill>
    </fill>
    <fill>
      <patternFill patternType="solid">
        <fgColor indexed="31"/>
        <bgColor indexed="64"/>
      </patternFill>
    </fill>
    <fill>
      <patternFill patternType="solid">
        <fgColor indexed="13"/>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medium"/>
      <right/>
      <top style="thin"/>
      <bottom style="thin"/>
    </border>
    <border>
      <left/>
      <right/>
      <top style="thin"/>
      <bottom style="thin"/>
    </border>
    <border>
      <left/>
      <right style="medium"/>
      <top style="thin"/>
      <bottom style="thin"/>
    </border>
    <border>
      <left style="medium"/>
      <right/>
      <top style="medium"/>
      <bottom/>
    </border>
    <border>
      <left/>
      <right style="medium"/>
      <top style="medium"/>
      <bottom/>
    </border>
    <border>
      <left style="medium"/>
      <right style="thin"/>
      <top style="medium"/>
      <bottom/>
    </border>
    <border>
      <left style="thin"/>
      <right/>
      <top style="medium"/>
      <bottom/>
    </border>
    <border>
      <left style="medium"/>
      <right style="medium"/>
      <top style="medium"/>
      <bottom style="medium"/>
    </border>
    <border>
      <left style="medium"/>
      <right style="thin"/>
      <top/>
      <bottom style="thin"/>
    </border>
    <border>
      <left style="thin"/>
      <right/>
      <top/>
      <bottom style="thin"/>
    </border>
    <border>
      <left style="medium"/>
      <right style="medium"/>
      <top/>
      <bottom style="thin"/>
    </border>
    <border>
      <left style="thin"/>
      <right/>
      <top style="thin"/>
      <bottom style="thin"/>
    </border>
    <border>
      <left style="medium"/>
      <right style="medium"/>
      <top style="thin"/>
      <bottom style="thin"/>
    </border>
    <border>
      <left style="medium"/>
      <right style="thin"/>
      <top style="thin"/>
      <bottom/>
    </border>
    <border>
      <left style="thin"/>
      <right/>
      <top style="thin"/>
      <bottom/>
    </border>
    <border>
      <left style="medium"/>
      <right style="medium"/>
      <top style="thin"/>
      <bottom/>
    </border>
    <border>
      <left style="medium"/>
      <right style="medium"/>
      <top style="medium"/>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medium"/>
      <top/>
      <bottom style="medium"/>
    </border>
    <border>
      <left/>
      <right/>
      <top/>
      <bottom style="medium"/>
    </border>
    <border>
      <left/>
      <right style="medium"/>
      <top style="medium"/>
      <bottom style="medium"/>
    </border>
    <border>
      <left style="medium"/>
      <right style="medium"/>
      <top/>
      <bottom style="medium"/>
    </border>
    <border>
      <left style="medium"/>
      <right/>
      <top style="medium"/>
      <bottom style="medium"/>
    </border>
    <border>
      <left style="medium"/>
      <right/>
      <top/>
      <bottom style="medium"/>
    </border>
    <border>
      <left/>
      <right/>
      <top style="medium"/>
      <bottom style="medium"/>
    </border>
    <border>
      <left/>
      <right/>
      <top style="medium"/>
      <bottom/>
    </border>
    <border>
      <left style="thin"/>
      <right style="thin"/>
      <top style="medium"/>
      <bottom style="thin"/>
    </border>
    <border>
      <left style="thin"/>
      <right style="medium"/>
      <top style="medium"/>
      <bottom style="thin"/>
    </border>
    <border>
      <left/>
      <right style="thin"/>
      <top style="medium"/>
      <bottom style="thin"/>
    </border>
    <border>
      <left style="thin"/>
      <right style="thin"/>
      <top style="thin"/>
      <bottom style="thin"/>
    </border>
    <border>
      <left style="thin"/>
      <right style="medium"/>
      <top style="thin"/>
      <bottom style="thin"/>
    </border>
    <border>
      <left/>
      <right style="thin"/>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right/>
      <top/>
      <bottom style="thin"/>
    </border>
    <border>
      <left style="medium"/>
      <right/>
      <top/>
      <bottom/>
    </border>
    <border>
      <left style="medium"/>
      <right/>
      <top style="thin"/>
      <bottom/>
    </border>
    <border>
      <left/>
      <right/>
      <top style="thin"/>
      <bottom/>
    </border>
    <border>
      <left/>
      <right style="medium"/>
      <top style="thin"/>
      <bottom/>
    </border>
    <border>
      <left/>
      <right style="thin"/>
      <top style="thin"/>
      <bottom/>
    </border>
    <border>
      <left style="medium"/>
      <right/>
      <top/>
      <bottom style="thin"/>
    </border>
    <border>
      <left/>
      <right style="thin"/>
      <top/>
      <bottom style="thin"/>
    </border>
    <border>
      <left style="thin"/>
      <right style="medium"/>
      <top style="thin"/>
      <bottom/>
    </border>
    <border>
      <left style="thin"/>
      <right style="medium"/>
      <top/>
      <bottom style="thin"/>
    </border>
    <border>
      <left/>
      <right/>
      <top style="medium"/>
      <bottom style="thin"/>
    </border>
    <border>
      <left/>
      <right style="medium"/>
      <top/>
      <bottom style="thin"/>
    </border>
    <border>
      <left/>
      <right/>
      <top/>
      <bottom style="hair"/>
    </border>
    <border>
      <left/>
      <right/>
      <top style="hair"/>
      <bottom/>
    </border>
    <border>
      <left style="thin"/>
      <right style="thin"/>
      <top style="medium"/>
      <bottom/>
    </border>
    <border>
      <left style="thin"/>
      <right style="medium"/>
      <top style="medium"/>
      <bottom/>
    </border>
    <border>
      <left style="medium"/>
      <right style="medium"/>
      <top style="medium"/>
      <bottom/>
    </border>
    <border>
      <left style="medium"/>
      <right style="medium"/>
      <top/>
      <bottom/>
    </border>
    <border>
      <left/>
      <right/>
      <top style="thin"/>
      <bottom style="medium"/>
    </border>
    <border>
      <left/>
      <right style="medium"/>
      <top style="thin"/>
      <bottom style="medium"/>
    </border>
    <border>
      <left/>
      <right style="thin"/>
      <top style="medium"/>
      <bottom style="medium"/>
    </border>
    <border>
      <left style="medium"/>
      <right/>
      <top style="thin"/>
      <bottom style="medium"/>
    </border>
    <border>
      <left style="medium"/>
      <right/>
      <top style="medium"/>
      <bottom style="thin"/>
    </border>
    <border>
      <left/>
      <right style="thin"/>
      <top/>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style="medium"/>
    </border>
    <border>
      <left/>
      <right style="medium"/>
      <top style="medium"/>
      <bottom style="thin"/>
    </border>
    <border>
      <left/>
      <right style="medium"/>
      <top/>
      <bottom/>
    </border>
    <border>
      <left style="thin"/>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94" fillId="0" borderId="7" applyNumberFormat="0" applyFill="0" applyAlignment="0" applyProtection="0"/>
    <xf numFmtId="0" fontId="95" fillId="23" borderId="0" applyNumberFormat="0" applyBorder="0" applyAlignment="0" applyProtection="0"/>
    <xf numFmtId="0" fontId="96" fillId="24" borderId="0" applyNumberFormat="0" applyBorder="0" applyAlignment="0" applyProtection="0"/>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632">
    <xf numFmtId="0" fontId="0" fillId="0" borderId="0" xfId="0" applyAlignment="1">
      <alignment/>
    </xf>
    <xf numFmtId="0" fontId="0" fillId="0" borderId="0" xfId="0"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4" fillId="0" borderId="0" xfId="0" applyFont="1" applyAlignment="1">
      <alignment/>
    </xf>
    <xf numFmtId="0" fontId="24" fillId="0" borderId="0" xfId="0" applyFont="1" applyBorder="1" applyAlignment="1" applyProtection="1">
      <alignment/>
      <protection/>
    </xf>
    <xf numFmtId="0" fontId="0" fillId="0" borderId="0" xfId="0" applyBorder="1" applyAlignment="1" applyProtection="1">
      <alignment/>
      <protection/>
    </xf>
    <xf numFmtId="0" fontId="24" fillId="0" borderId="0" xfId="0" applyFont="1" applyBorder="1" applyAlignment="1" applyProtection="1">
      <alignment vertical="top" wrapText="1"/>
      <protection/>
    </xf>
    <xf numFmtId="0" fontId="24" fillId="0" borderId="10" xfId="0" applyFont="1" applyBorder="1" applyAlignment="1" applyProtection="1">
      <alignment horizontal="center" vertical="top" wrapText="1"/>
      <protection/>
    </xf>
    <xf numFmtId="0" fontId="24" fillId="0" borderId="11" xfId="0" applyFont="1" applyBorder="1" applyAlignment="1" applyProtection="1">
      <alignment horizontal="center" vertical="top" wrapText="1"/>
      <protection/>
    </xf>
    <xf numFmtId="0" fontId="24" fillId="0" borderId="12" xfId="0" applyFont="1" applyBorder="1" applyAlignment="1" applyProtection="1">
      <alignment horizontal="center" vertical="top" wrapText="1"/>
      <protection/>
    </xf>
    <xf numFmtId="0" fontId="24" fillId="0" borderId="13" xfId="0" applyFont="1" applyBorder="1" applyAlignment="1" applyProtection="1">
      <alignment horizontal="center" vertical="top" wrapText="1"/>
      <protection/>
    </xf>
    <xf numFmtId="3" fontId="4" fillId="0" borderId="14" xfId="0" applyNumberFormat="1" applyFont="1" applyBorder="1" applyAlignment="1" applyProtection="1">
      <alignment horizontal="center"/>
      <protection/>
    </xf>
    <xf numFmtId="0" fontId="21" fillId="0" borderId="15" xfId="0" applyFont="1" applyBorder="1" applyAlignment="1" applyProtection="1">
      <alignment horizontal="center" vertical="top" wrapText="1"/>
      <protection/>
    </xf>
    <xf numFmtId="0" fontId="21" fillId="0" borderId="16" xfId="0" applyFont="1" applyBorder="1" applyAlignment="1" applyProtection="1">
      <alignment horizontal="center" vertical="top" wrapText="1"/>
      <protection/>
    </xf>
    <xf numFmtId="0" fontId="21" fillId="0" borderId="17" xfId="0" applyFont="1" applyBorder="1" applyAlignment="1" applyProtection="1">
      <alignment horizontal="center" vertical="top" wrapText="1"/>
      <protection/>
    </xf>
    <xf numFmtId="0" fontId="0" fillId="33" borderId="0" xfId="0" applyFill="1" applyBorder="1" applyAlignment="1" applyProtection="1">
      <alignment/>
      <protection/>
    </xf>
    <xf numFmtId="0" fontId="0" fillId="33" borderId="0" xfId="0" applyFill="1" applyAlignment="1" applyProtection="1">
      <alignment/>
      <protection/>
    </xf>
    <xf numFmtId="0" fontId="18" fillId="33" borderId="0" xfId="0" applyFont="1" applyFill="1" applyBorder="1" applyAlignment="1" applyProtection="1">
      <alignment horizontal="left"/>
      <protection/>
    </xf>
    <xf numFmtId="0" fontId="18" fillId="33" borderId="0" xfId="0" applyFont="1" applyFill="1" applyBorder="1" applyAlignment="1" applyProtection="1">
      <alignment/>
      <protection/>
    </xf>
    <xf numFmtId="0" fontId="17" fillId="33" borderId="0" xfId="0" applyFont="1" applyFill="1" applyBorder="1" applyAlignment="1" applyProtection="1">
      <alignment/>
      <protection/>
    </xf>
    <xf numFmtId="0" fontId="11" fillId="33" borderId="0" xfId="0" applyFont="1" applyFill="1" applyAlignment="1" applyProtection="1">
      <alignment/>
      <protection/>
    </xf>
    <xf numFmtId="0" fontId="0" fillId="33" borderId="0" xfId="0" applyFill="1" applyAlignment="1" applyProtection="1">
      <alignment/>
      <protection/>
    </xf>
    <xf numFmtId="0" fontId="12" fillId="33" borderId="18" xfId="0" applyFont="1" applyFill="1" applyBorder="1" applyAlignment="1" applyProtection="1">
      <alignment vertical="top" wrapText="1"/>
      <protection/>
    </xf>
    <xf numFmtId="0" fontId="0" fillId="33" borderId="19" xfId="0" applyFill="1" applyBorder="1" applyAlignment="1" applyProtection="1">
      <alignment/>
      <protection/>
    </xf>
    <xf numFmtId="0" fontId="13" fillId="33" borderId="20" xfId="0" applyFont="1" applyFill="1" applyBorder="1" applyAlignment="1" applyProtection="1">
      <alignment horizontal="center" vertical="top" wrapText="1"/>
      <protection/>
    </xf>
    <xf numFmtId="0" fontId="13" fillId="33" borderId="21" xfId="0" applyFont="1" applyFill="1" applyBorder="1" applyAlignment="1" applyProtection="1">
      <alignment horizontal="center" vertical="top" wrapText="1"/>
      <protection/>
    </xf>
    <xf numFmtId="0" fontId="13" fillId="33" borderId="22" xfId="0" applyFont="1" applyFill="1" applyBorder="1" applyAlignment="1" applyProtection="1">
      <alignment horizontal="center" vertical="top" wrapText="1"/>
      <protection/>
    </xf>
    <xf numFmtId="0" fontId="12" fillId="33" borderId="10"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12" fillId="33" borderId="22" xfId="0" applyFont="1" applyFill="1" applyBorder="1" applyAlignment="1" applyProtection="1">
      <alignment horizontal="center" vertical="center" wrapText="1"/>
      <protection/>
    </xf>
    <xf numFmtId="3" fontId="15" fillId="33" borderId="10" xfId="0" applyNumberFormat="1" applyFont="1" applyFill="1" applyBorder="1" applyAlignment="1" applyProtection="1">
      <alignment horizontal="center" wrapText="1"/>
      <protection/>
    </xf>
    <xf numFmtId="3" fontId="15" fillId="33" borderId="12" xfId="0" applyNumberFormat="1" applyFont="1" applyFill="1" applyBorder="1" applyAlignment="1" applyProtection="1">
      <alignment horizontal="center" wrapText="1"/>
      <protection/>
    </xf>
    <xf numFmtId="0" fontId="13" fillId="33" borderId="22" xfId="0" applyFont="1" applyFill="1" applyBorder="1" applyAlignment="1" applyProtection="1">
      <alignment horizontal="center" wrapText="1"/>
      <protection locked="0"/>
    </xf>
    <xf numFmtId="3" fontId="13" fillId="33" borderId="23" xfId="0" applyNumberFormat="1" applyFont="1" applyFill="1" applyBorder="1" applyAlignment="1" applyProtection="1">
      <alignment horizontal="center" vertical="top" wrapText="1"/>
      <protection locked="0"/>
    </xf>
    <xf numFmtId="3" fontId="13" fillId="33" borderId="24" xfId="0" applyNumberFormat="1" applyFont="1" applyFill="1" applyBorder="1" applyAlignment="1" applyProtection="1">
      <alignment horizontal="center" vertical="top" wrapText="1"/>
      <protection locked="0"/>
    </xf>
    <xf numFmtId="0" fontId="13" fillId="33" borderId="25" xfId="0" applyFont="1" applyFill="1" applyBorder="1" applyAlignment="1" applyProtection="1">
      <alignment horizontal="center" vertical="top" wrapText="1"/>
      <protection locked="0"/>
    </xf>
    <xf numFmtId="3" fontId="13" fillId="33" borderId="26" xfId="0" applyNumberFormat="1" applyFont="1" applyFill="1" applyBorder="1" applyAlignment="1" applyProtection="1">
      <alignment horizontal="center" vertical="top" wrapText="1"/>
      <protection locked="0"/>
    </xf>
    <xf numFmtId="0" fontId="13" fillId="33" borderId="27" xfId="0" applyFont="1" applyFill="1" applyBorder="1" applyAlignment="1" applyProtection="1">
      <alignment horizontal="center" vertical="top" wrapText="1"/>
      <protection locked="0"/>
    </xf>
    <xf numFmtId="3" fontId="13" fillId="33" borderId="28" xfId="0" applyNumberFormat="1" applyFont="1" applyFill="1" applyBorder="1" applyAlignment="1" applyProtection="1">
      <alignment horizontal="center" vertical="top" wrapText="1"/>
      <protection locked="0"/>
    </xf>
    <xf numFmtId="3" fontId="13" fillId="33" borderId="29" xfId="0" applyNumberFormat="1" applyFont="1" applyFill="1" applyBorder="1" applyAlignment="1" applyProtection="1">
      <alignment horizontal="center" vertical="top" wrapText="1"/>
      <protection locked="0"/>
    </xf>
    <xf numFmtId="0" fontId="13" fillId="33" borderId="30" xfId="0" applyFont="1" applyFill="1" applyBorder="1" applyAlignment="1" applyProtection="1">
      <alignment horizontal="center" vertical="top" wrapText="1"/>
      <protection locked="0"/>
    </xf>
    <xf numFmtId="0" fontId="13" fillId="33" borderId="31" xfId="0" applyFont="1" applyFill="1" applyBorder="1" applyAlignment="1" applyProtection="1">
      <alignment horizontal="center" wrapText="1"/>
      <protection locked="0"/>
    </xf>
    <xf numFmtId="0" fontId="13" fillId="33" borderId="27" xfId="0" applyFont="1" applyFill="1" applyBorder="1" applyAlignment="1" applyProtection="1">
      <alignment horizontal="center" wrapText="1"/>
      <protection locked="0"/>
    </xf>
    <xf numFmtId="0" fontId="13" fillId="33" borderId="32" xfId="0" applyFont="1" applyFill="1" applyBorder="1" applyAlignment="1" applyProtection="1">
      <alignment horizontal="center" wrapText="1"/>
      <protection locked="0"/>
    </xf>
    <xf numFmtId="3" fontId="14" fillId="33" borderId="10" xfId="0" applyNumberFormat="1" applyFont="1" applyFill="1" applyBorder="1" applyAlignment="1" applyProtection="1">
      <alignment horizontal="center" wrapText="1"/>
      <protection/>
    </xf>
    <xf numFmtId="3" fontId="14" fillId="33" borderId="12" xfId="0" applyNumberFormat="1" applyFont="1" applyFill="1" applyBorder="1" applyAlignment="1" applyProtection="1">
      <alignment horizontal="center" wrapText="1"/>
      <protection/>
    </xf>
    <xf numFmtId="0" fontId="6" fillId="33" borderId="0" xfId="0" applyFont="1" applyFill="1" applyBorder="1" applyAlignment="1" applyProtection="1">
      <alignment horizontal="right"/>
      <protection/>
    </xf>
    <xf numFmtId="0" fontId="0" fillId="33" borderId="0" xfId="0" applyFont="1" applyFill="1" applyBorder="1" applyAlignment="1" applyProtection="1">
      <alignment horizontal="left"/>
      <protection/>
    </xf>
    <xf numFmtId="0" fontId="0" fillId="34" borderId="0" xfId="0" applyFill="1" applyBorder="1" applyAlignment="1" applyProtection="1">
      <alignment/>
      <protection/>
    </xf>
    <xf numFmtId="0" fontId="0" fillId="34" borderId="0" xfId="0" applyFill="1" applyAlignment="1" applyProtection="1">
      <alignment/>
      <protection/>
    </xf>
    <xf numFmtId="3" fontId="31" fillId="33" borderId="33" xfId="0" applyNumberFormat="1" applyFont="1" applyFill="1" applyBorder="1" applyAlignment="1" applyProtection="1">
      <alignment horizontal="center" wrapText="1"/>
      <protection locked="0"/>
    </xf>
    <xf numFmtId="3" fontId="31" fillId="33" borderId="34" xfId="0" applyNumberFormat="1" applyFont="1" applyFill="1" applyBorder="1" applyAlignment="1" applyProtection="1">
      <alignment horizontal="center" wrapText="1"/>
      <protection locked="0"/>
    </xf>
    <xf numFmtId="3" fontId="31" fillId="33" borderId="35" xfId="0" applyNumberFormat="1" applyFont="1" applyFill="1" applyBorder="1" applyAlignment="1" applyProtection="1">
      <alignment horizontal="center" wrapText="1"/>
      <protection locked="0"/>
    </xf>
    <xf numFmtId="0" fontId="0" fillId="0" borderId="0" xfId="0" applyBorder="1" applyAlignment="1" applyProtection="1">
      <alignment vertical="center"/>
      <protection/>
    </xf>
    <xf numFmtId="0" fontId="5" fillId="0" borderId="0" xfId="0" applyFont="1" applyBorder="1" applyAlignment="1" applyProtection="1">
      <alignment vertical="center"/>
      <protection/>
    </xf>
    <xf numFmtId="0" fontId="6" fillId="33" borderId="0" xfId="0" applyFont="1" applyFill="1" applyBorder="1" applyAlignment="1" applyProtection="1">
      <alignment horizontal="left"/>
      <protection/>
    </xf>
    <xf numFmtId="0" fontId="0" fillId="0" borderId="36" xfId="0" applyBorder="1" applyAlignment="1">
      <alignment vertical="center" wrapText="1"/>
    </xf>
    <xf numFmtId="0" fontId="24" fillId="0" borderId="37" xfId="0" applyFont="1" applyBorder="1" applyAlignment="1" applyProtection="1">
      <alignment horizontal="center" vertical="top" wrapText="1"/>
      <protection/>
    </xf>
    <xf numFmtId="0" fontId="24" fillId="0" borderId="0" xfId="0" applyFont="1" applyBorder="1" applyAlignment="1" applyProtection="1">
      <alignment/>
      <protection/>
    </xf>
    <xf numFmtId="0" fontId="24" fillId="0" borderId="0" xfId="0" applyFont="1" applyBorder="1" applyAlignment="1" applyProtection="1">
      <alignment vertical="top"/>
      <protection/>
    </xf>
    <xf numFmtId="0" fontId="4" fillId="0" borderId="38" xfId="0" applyFont="1" applyBorder="1" applyAlignment="1">
      <alignment vertical="top" wrapText="1"/>
    </xf>
    <xf numFmtId="0" fontId="24" fillId="0" borderId="0" xfId="0" applyFont="1" applyAlignment="1">
      <alignment/>
    </xf>
    <xf numFmtId="0" fontId="23" fillId="0" borderId="39" xfId="0" applyFont="1" applyBorder="1" applyAlignment="1">
      <alignment vertical="top" wrapText="1"/>
    </xf>
    <xf numFmtId="0" fontId="23" fillId="0" borderId="36" xfId="0" applyFont="1" applyBorder="1" applyAlignment="1">
      <alignment vertical="top" wrapText="1"/>
    </xf>
    <xf numFmtId="0" fontId="23" fillId="0" borderId="22" xfId="0" applyFont="1" applyBorder="1" applyAlignment="1">
      <alignment vertical="top" wrapText="1"/>
    </xf>
    <xf numFmtId="0" fontId="0" fillId="0" borderId="38" xfId="0" applyBorder="1" applyAlignment="1" applyProtection="1">
      <alignment/>
      <protection/>
    </xf>
    <xf numFmtId="0" fontId="23" fillId="0" borderId="40" xfId="0" applyFont="1" applyBorder="1" applyAlignment="1">
      <alignment vertical="top" wrapText="1"/>
    </xf>
    <xf numFmtId="0" fontId="23" fillId="0" borderId="41" xfId="0" applyFont="1" applyBorder="1" applyAlignment="1">
      <alignment vertical="top" wrapText="1"/>
    </xf>
    <xf numFmtId="0" fontId="24" fillId="0" borderId="37" xfId="0" applyFont="1" applyBorder="1" applyAlignment="1" applyProtection="1">
      <alignment/>
      <protection/>
    </xf>
    <xf numFmtId="0" fontId="0" fillId="0" borderId="36" xfId="0" applyBorder="1" applyAlignment="1" applyProtection="1">
      <alignment/>
      <protection/>
    </xf>
    <xf numFmtId="0" fontId="23" fillId="0" borderId="0" xfId="0" applyFont="1" applyAlignment="1">
      <alignment/>
    </xf>
    <xf numFmtId="0" fontId="23" fillId="0" borderId="0" xfId="0" applyFont="1" applyAlignment="1" applyProtection="1">
      <alignment/>
      <protection/>
    </xf>
    <xf numFmtId="0" fontId="0" fillId="0" borderId="40" xfId="0" applyFont="1" applyBorder="1" applyAlignment="1" applyProtection="1">
      <alignment/>
      <protection/>
    </xf>
    <xf numFmtId="0" fontId="0" fillId="0" borderId="42" xfId="0" applyFont="1" applyBorder="1" applyAlignment="1" applyProtection="1">
      <alignment/>
      <protection locked="0"/>
    </xf>
    <xf numFmtId="0" fontId="0" fillId="0" borderId="42" xfId="0" applyFont="1" applyBorder="1" applyAlignment="1" applyProtection="1">
      <alignment/>
      <protection locked="0"/>
    </xf>
    <xf numFmtId="0" fontId="5" fillId="0" borderId="38" xfId="0" applyFont="1" applyBorder="1" applyAlignment="1" applyProtection="1">
      <alignment/>
      <protection locked="0"/>
    </xf>
    <xf numFmtId="0" fontId="0" fillId="0" borderId="42" xfId="0" applyBorder="1" applyAlignment="1" applyProtection="1">
      <alignment/>
      <protection/>
    </xf>
    <xf numFmtId="0" fontId="0" fillId="0" borderId="38" xfId="0" applyFont="1" applyBorder="1" applyAlignment="1" applyProtection="1">
      <alignment/>
      <protection/>
    </xf>
    <xf numFmtId="0" fontId="0" fillId="0" borderId="0" xfId="0" applyFont="1" applyBorder="1" applyAlignment="1" applyProtection="1">
      <alignment vertical="center"/>
      <protection/>
    </xf>
    <xf numFmtId="0" fontId="0" fillId="0" borderId="41" xfId="0" applyFont="1" applyBorder="1" applyAlignment="1" applyProtection="1">
      <alignment vertical="center" wrapText="1"/>
      <protection/>
    </xf>
    <xf numFmtId="0" fontId="4" fillId="0" borderId="40" xfId="0" applyFont="1" applyBorder="1" applyAlignment="1" applyProtection="1">
      <alignment/>
      <protection locked="0"/>
    </xf>
    <xf numFmtId="0" fontId="0" fillId="0" borderId="42" xfId="0" applyFont="1" applyBorder="1" applyAlignment="1" applyProtection="1">
      <alignment/>
      <protection locked="0"/>
    </xf>
    <xf numFmtId="0" fontId="0" fillId="0" borderId="38" xfId="0" applyBorder="1" applyAlignment="1" applyProtection="1">
      <alignment/>
      <protection locked="0"/>
    </xf>
    <xf numFmtId="0" fontId="4" fillId="0" borderId="40" xfId="0" applyFont="1" applyBorder="1" applyAlignment="1" applyProtection="1">
      <alignment vertical="center"/>
      <protection/>
    </xf>
    <xf numFmtId="0" fontId="0" fillId="0" borderId="42" xfId="0" applyBorder="1" applyAlignment="1" applyProtection="1">
      <alignment vertical="center"/>
      <protection/>
    </xf>
    <xf numFmtId="0" fontId="0" fillId="0" borderId="42" xfId="0" applyFont="1" applyBorder="1" applyAlignment="1" applyProtection="1">
      <alignment vertical="center"/>
      <protection/>
    </xf>
    <xf numFmtId="0" fontId="0" fillId="0" borderId="42" xfId="0" applyBorder="1" applyAlignment="1" applyProtection="1">
      <alignment/>
      <protection/>
    </xf>
    <xf numFmtId="0" fontId="5" fillId="0" borderId="42" xfId="0" applyFont="1" applyBorder="1" applyAlignment="1" applyProtection="1">
      <alignment vertical="center"/>
      <protection/>
    </xf>
    <xf numFmtId="0" fontId="4" fillId="0" borderId="18" xfId="0" applyFont="1" applyBorder="1" applyAlignment="1" applyProtection="1">
      <alignment vertical="center"/>
      <protection/>
    </xf>
    <xf numFmtId="0" fontId="0" fillId="0" borderId="43" xfId="0" applyBorder="1" applyAlignment="1" applyProtection="1">
      <alignment vertical="center"/>
      <protection/>
    </xf>
    <xf numFmtId="0" fontId="4" fillId="0" borderId="41" xfId="0" applyFont="1" applyBorder="1" applyAlignment="1" applyProtection="1">
      <alignment vertical="center"/>
      <protection/>
    </xf>
    <xf numFmtId="0" fontId="0" fillId="0" borderId="37" xfId="0" applyBorder="1" applyAlignment="1" applyProtection="1">
      <alignment vertical="center"/>
      <protection/>
    </xf>
    <xf numFmtId="0" fontId="0" fillId="0" borderId="19" xfId="0" applyBorder="1" applyAlignment="1" applyProtection="1">
      <alignment vertical="center"/>
      <protection/>
    </xf>
    <xf numFmtId="0" fontId="0" fillId="0" borderId="36" xfId="0" applyBorder="1" applyAlignment="1" applyProtection="1">
      <alignment vertical="center"/>
      <protection/>
    </xf>
    <xf numFmtId="0" fontId="0" fillId="0" borderId="37" xfId="0" applyBorder="1" applyAlignment="1" applyProtection="1">
      <alignment/>
      <protection/>
    </xf>
    <xf numFmtId="0" fontId="0" fillId="0" borderId="40" xfId="0" applyFont="1" applyBorder="1" applyAlignment="1" applyProtection="1">
      <alignment vertical="center"/>
      <protection/>
    </xf>
    <xf numFmtId="1" fontId="24" fillId="0" borderId="33" xfId="0" applyNumberFormat="1" applyFont="1" applyBorder="1" applyAlignment="1" applyProtection="1">
      <alignment vertical="top" wrapText="1"/>
      <protection/>
    </xf>
    <xf numFmtId="1" fontId="24" fillId="0" borderId="44" xfId="0" applyNumberFormat="1" applyFont="1" applyBorder="1" applyAlignment="1" applyProtection="1">
      <alignment vertical="top" wrapText="1"/>
      <protection/>
    </xf>
    <xf numFmtId="1" fontId="24" fillId="0" borderId="44" xfId="0" applyNumberFormat="1" applyFont="1" applyBorder="1" applyAlignment="1" applyProtection="1">
      <alignment horizontal="center" wrapText="1"/>
      <protection/>
    </xf>
    <xf numFmtId="1" fontId="24" fillId="0" borderId="45" xfId="0" applyNumberFormat="1" applyFont="1" applyBorder="1" applyAlignment="1" applyProtection="1">
      <alignment horizontal="center" wrapText="1"/>
      <protection/>
    </xf>
    <xf numFmtId="1" fontId="24" fillId="0" borderId="46" xfId="0" applyNumberFormat="1" applyFont="1" applyBorder="1" applyAlignment="1" applyProtection="1">
      <alignment vertical="top" wrapText="1"/>
      <protection/>
    </xf>
    <xf numFmtId="1" fontId="4" fillId="0" borderId="45" xfId="0" applyNumberFormat="1" applyFont="1" applyBorder="1" applyAlignment="1" applyProtection="1">
      <alignment horizontal="center"/>
      <protection/>
    </xf>
    <xf numFmtId="1" fontId="24" fillId="0" borderId="34" xfId="0" applyNumberFormat="1" applyFont="1" applyBorder="1" applyAlignment="1" applyProtection="1">
      <alignment vertical="top" wrapText="1"/>
      <protection/>
    </xf>
    <xf numFmtId="1" fontId="24" fillId="0" borderId="47" xfId="0" applyNumberFormat="1" applyFont="1" applyBorder="1" applyAlignment="1" applyProtection="1">
      <alignment vertical="top" wrapText="1"/>
      <protection/>
    </xf>
    <xf numFmtId="1" fontId="4" fillId="0" borderId="47" xfId="0" applyNumberFormat="1" applyFont="1" applyBorder="1" applyAlignment="1" applyProtection="1">
      <alignment horizontal="center" wrapText="1"/>
      <protection/>
    </xf>
    <xf numFmtId="1" fontId="24" fillId="0" borderId="47" xfId="0" applyNumberFormat="1" applyFont="1" applyBorder="1" applyAlignment="1" applyProtection="1">
      <alignment horizontal="center" wrapText="1"/>
      <protection/>
    </xf>
    <xf numFmtId="1" fontId="24" fillId="0" borderId="48" xfId="0" applyNumberFormat="1" applyFont="1" applyBorder="1" applyAlignment="1" applyProtection="1">
      <alignment horizontal="center" wrapText="1"/>
      <protection/>
    </xf>
    <xf numFmtId="1" fontId="24" fillId="0" borderId="49" xfId="0" applyNumberFormat="1" applyFont="1" applyBorder="1" applyAlignment="1" applyProtection="1">
      <alignment vertical="top" wrapText="1"/>
      <protection/>
    </xf>
    <xf numFmtId="1" fontId="4" fillId="0" borderId="26" xfId="0" applyNumberFormat="1" applyFont="1" applyBorder="1" applyAlignment="1" applyProtection="1">
      <alignment horizontal="center"/>
      <protection/>
    </xf>
    <xf numFmtId="1" fontId="4" fillId="0" borderId="48" xfId="0" applyNumberFormat="1" applyFont="1" applyBorder="1" applyAlignment="1" applyProtection="1">
      <alignment horizontal="center"/>
      <protection/>
    </xf>
    <xf numFmtId="1" fontId="24" fillId="0" borderId="35" xfId="0" applyNumberFormat="1" applyFont="1" applyBorder="1" applyAlignment="1" applyProtection="1">
      <alignment vertical="top" wrapText="1"/>
      <protection/>
    </xf>
    <xf numFmtId="1" fontId="24" fillId="0" borderId="50" xfId="0" applyNumberFormat="1" applyFont="1" applyBorder="1" applyAlignment="1" applyProtection="1">
      <alignment vertical="top" wrapText="1"/>
      <protection/>
    </xf>
    <xf numFmtId="1" fontId="4" fillId="0" borderId="50" xfId="0" applyNumberFormat="1" applyFont="1" applyBorder="1" applyAlignment="1" applyProtection="1">
      <alignment horizontal="center" wrapText="1"/>
      <protection/>
    </xf>
    <xf numFmtId="1" fontId="24" fillId="0" borderId="50" xfId="0" applyNumberFormat="1" applyFont="1" applyBorder="1" applyAlignment="1" applyProtection="1">
      <alignment horizontal="center" wrapText="1"/>
      <protection/>
    </xf>
    <xf numFmtId="1" fontId="24" fillId="0" borderId="51" xfId="0" applyNumberFormat="1" applyFont="1" applyBorder="1" applyAlignment="1" applyProtection="1">
      <alignment horizontal="center" wrapText="1"/>
      <protection/>
    </xf>
    <xf numFmtId="1" fontId="24" fillId="0" borderId="52" xfId="0" applyNumberFormat="1" applyFont="1" applyBorder="1" applyAlignment="1" applyProtection="1">
      <alignment vertical="top" wrapText="1"/>
      <protection/>
    </xf>
    <xf numFmtId="1" fontId="4" fillId="0" borderId="53" xfId="0" applyNumberFormat="1" applyFont="1" applyBorder="1" applyAlignment="1" applyProtection="1">
      <alignment horizontal="center"/>
      <protection/>
    </xf>
    <xf numFmtId="1" fontId="4" fillId="0" borderId="51" xfId="0" applyNumberFormat="1" applyFont="1" applyBorder="1" applyAlignment="1" applyProtection="1">
      <alignment horizontal="center"/>
      <protection/>
    </xf>
    <xf numFmtId="0" fontId="11" fillId="0" borderId="38" xfId="0" applyFont="1" applyBorder="1" applyAlignment="1" applyProtection="1">
      <alignment vertical="center"/>
      <protection/>
    </xf>
    <xf numFmtId="0" fontId="16" fillId="0" borderId="43" xfId="0" applyFont="1" applyBorder="1" applyAlignment="1" applyProtection="1">
      <alignment/>
      <protection/>
    </xf>
    <xf numFmtId="0" fontId="33" fillId="0" borderId="39" xfId="0" applyFont="1" applyBorder="1" applyAlignment="1">
      <alignment vertical="top" wrapText="1"/>
    </xf>
    <xf numFmtId="0" fontId="0" fillId="34" borderId="0" xfId="0" applyFill="1" applyBorder="1" applyAlignment="1" applyProtection="1">
      <alignment horizontal="right" vertical="top"/>
      <protection/>
    </xf>
    <xf numFmtId="0" fontId="0" fillId="0" borderId="37" xfId="0" applyFont="1" applyBorder="1" applyAlignment="1" applyProtection="1">
      <alignment horizontal="left" wrapText="1"/>
      <protection/>
    </xf>
    <xf numFmtId="0" fontId="0" fillId="0" borderId="37" xfId="0" applyBorder="1" applyAlignment="1">
      <alignment horizontal="left" wrapText="1"/>
    </xf>
    <xf numFmtId="0" fontId="0" fillId="0" borderId="36" xfId="0" applyBorder="1" applyAlignment="1">
      <alignment horizontal="left" wrapText="1"/>
    </xf>
    <xf numFmtId="0" fontId="0" fillId="0" borderId="0" xfId="0" applyFont="1" applyAlignment="1" applyProtection="1">
      <alignment/>
      <protection/>
    </xf>
    <xf numFmtId="166" fontId="0" fillId="0" borderId="0" xfId="0" applyNumberFormat="1" applyAlignment="1">
      <alignment/>
    </xf>
    <xf numFmtId="0" fontId="0" fillId="0" borderId="0" xfId="0" applyAlignment="1" applyProtection="1">
      <alignment horizontal="right"/>
      <protection/>
    </xf>
    <xf numFmtId="0" fontId="0" fillId="0" borderId="0" xfId="0" applyFont="1" applyAlignment="1" applyProtection="1">
      <alignment horizontal="center"/>
      <protection/>
    </xf>
    <xf numFmtId="0" fontId="0" fillId="0" borderId="37" xfId="0" applyBorder="1" applyAlignment="1">
      <alignment horizontal="right"/>
    </xf>
    <xf numFmtId="0" fontId="4" fillId="0" borderId="41" xfId="0" applyFont="1" applyBorder="1" applyAlignment="1" applyProtection="1">
      <alignment horizontal="left"/>
      <protection/>
    </xf>
    <xf numFmtId="0" fontId="0" fillId="0" borderId="37" xfId="0" applyBorder="1" applyAlignment="1">
      <alignment horizontal="left"/>
    </xf>
    <xf numFmtId="0" fontId="22" fillId="0" borderId="37" xfId="0" applyFont="1" applyBorder="1" applyAlignment="1" applyProtection="1">
      <alignment horizontal="left"/>
      <protection/>
    </xf>
    <xf numFmtId="0" fontId="0" fillId="0" borderId="0" xfId="0" applyFont="1" applyAlignment="1" applyProtection="1">
      <alignment horizontal="center" vertical="top"/>
      <protection/>
    </xf>
    <xf numFmtId="0" fontId="0" fillId="0" borderId="0" xfId="0" applyBorder="1" applyAlignment="1">
      <alignment horizontal="left"/>
    </xf>
    <xf numFmtId="1" fontId="21" fillId="0" borderId="47" xfId="0" applyNumberFormat="1" applyFont="1" applyBorder="1" applyAlignment="1" applyProtection="1">
      <alignment horizontal="center" wrapText="1"/>
      <protection/>
    </xf>
    <xf numFmtId="49" fontId="0" fillId="0" borderId="0" xfId="0" applyNumberFormat="1" applyAlignment="1">
      <alignment/>
    </xf>
    <xf numFmtId="49" fontId="0" fillId="0" borderId="0" xfId="0" applyNumberFormat="1" applyFont="1" applyAlignment="1">
      <alignment/>
    </xf>
    <xf numFmtId="49" fontId="4" fillId="0" borderId="47" xfId="0" applyNumberFormat="1" applyFont="1" applyBorder="1" applyAlignment="1" applyProtection="1">
      <alignment horizontal="center" wrapText="1"/>
      <protection/>
    </xf>
    <xf numFmtId="3" fontId="31" fillId="33" borderId="14" xfId="0" applyNumberFormat="1" applyFont="1" applyFill="1" applyBorder="1" applyAlignment="1" applyProtection="1">
      <alignment horizontal="center" wrapText="1"/>
      <protection locked="0"/>
    </xf>
    <xf numFmtId="3" fontId="31" fillId="33" borderId="26" xfId="0" applyNumberFormat="1" applyFont="1" applyFill="1" applyBorder="1" applyAlignment="1" applyProtection="1">
      <alignment horizontal="center" wrapText="1"/>
      <protection locked="0"/>
    </xf>
    <xf numFmtId="3" fontId="31" fillId="33" borderId="53" xfId="0" applyNumberFormat="1" applyFont="1" applyFill="1" applyBorder="1" applyAlignment="1" applyProtection="1">
      <alignment horizontal="center" wrapText="1"/>
      <protection locked="0"/>
    </xf>
    <xf numFmtId="9" fontId="36" fillId="33" borderId="22" xfId="47" applyFont="1" applyFill="1" applyBorder="1" applyAlignment="1" applyProtection="1">
      <alignment horizontal="left"/>
      <protection/>
    </xf>
    <xf numFmtId="1" fontId="0" fillId="0" borderId="0" xfId="0" applyNumberFormat="1" applyAlignment="1" applyProtection="1">
      <alignment/>
      <protection/>
    </xf>
    <xf numFmtId="0" fontId="9" fillId="33" borderId="0" xfId="0" applyFont="1" applyFill="1" applyBorder="1" applyAlignment="1">
      <alignment horizontal="justify" wrapText="1"/>
    </xf>
    <xf numFmtId="0" fontId="9" fillId="33" borderId="0" xfId="0" applyFont="1" applyFill="1" applyBorder="1" applyAlignment="1">
      <alignment horizontal="right" wrapText="1"/>
    </xf>
    <xf numFmtId="0" fontId="0" fillId="33" borderId="0" xfId="0" applyFill="1" applyBorder="1" applyAlignment="1">
      <alignment/>
    </xf>
    <xf numFmtId="0" fontId="0" fillId="33" borderId="0" xfId="0" applyFont="1" applyFill="1" applyBorder="1" applyAlignment="1">
      <alignment horizontal="center"/>
    </xf>
    <xf numFmtId="0" fontId="0" fillId="33" borderId="0" xfId="0" applyFill="1" applyBorder="1" applyAlignment="1">
      <alignment wrapText="1"/>
    </xf>
    <xf numFmtId="0" fontId="9" fillId="33" borderId="0" xfId="0" applyFont="1" applyFill="1" applyBorder="1" applyAlignment="1">
      <alignment/>
    </xf>
    <xf numFmtId="0" fontId="0" fillId="33" borderId="0" xfId="0" applyFill="1" applyBorder="1" applyAlignment="1">
      <alignment/>
    </xf>
    <xf numFmtId="0" fontId="0" fillId="33" borderId="43" xfId="0" applyFill="1" applyBorder="1" applyAlignment="1" applyProtection="1">
      <alignment/>
      <protection/>
    </xf>
    <xf numFmtId="0" fontId="0" fillId="33" borderId="54" xfId="0" applyFont="1" applyFill="1" applyBorder="1" applyAlignment="1" applyProtection="1">
      <alignment horizontal="center" wrapText="1"/>
      <protection locked="0"/>
    </xf>
    <xf numFmtId="0" fontId="0" fillId="33" borderId="54" xfId="0" applyFill="1" applyBorder="1" applyAlignment="1" applyProtection="1">
      <alignment horizontal="center"/>
      <protection/>
    </xf>
    <xf numFmtId="0" fontId="0" fillId="35" borderId="0" xfId="0" applyFill="1" applyAlignment="1">
      <alignment/>
    </xf>
    <xf numFmtId="0" fontId="0" fillId="33" borderId="0" xfId="0" applyFill="1" applyBorder="1" applyAlignment="1" applyProtection="1">
      <alignment/>
      <protection/>
    </xf>
    <xf numFmtId="9" fontId="39" fillId="33" borderId="12" xfId="47" applyFont="1" applyFill="1" applyBorder="1" applyAlignment="1" applyProtection="1">
      <alignment horizontal="center" vertical="center" wrapText="1"/>
      <protection/>
    </xf>
    <xf numFmtId="0" fontId="0" fillId="0" borderId="0" xfId="0" applyFill="1" applyBorder="1" applyAlignment="1" applyProtection="1">
      <alignment horizontal="right" vertical="top"/>
      <protection/>
    </xf>
    <xf numFmtId="0" fontId="16" fillId="0" borderId="22" xfId="0" applyFont="1" applyFill="1" applyBorder="1" applyAlignment="1" applyProtection="1">
      <alignment horizontal="center"/>
      <protection locked="0"/>
    </xf>
    <xf numFmtId="0" fontId="0" fillId="33" borderId="37" xfId="0" applyFill="1" applyBorder="1" applyAlignment="1" applyProtection="1">
      <alignment horizontal="center" vertical="center"/>
      <protection/>
    </xf>
    <xf numFmtId="0" fontId="0" fillId="0" borderId="37" xfId="0" applyBorder="1" applyAlignment="1" applyProtection="1">
      <alignment vertical="top" wrapText="1"/>
      <protection/>
    </xf>
    <xf numFmtId="0" fontId="42" fillId="0" borderId="0" xfId="0" applyFont="1" applyBorder="1" applyAlignment="1" applyProtection="1">
      <alignment/>
      <protection/>
    </xf>
    <xf numFmtId="0" fontId="0" fillId="0" borderId="0" xfId="0" applyFont="1" applyBorder="1" applyAlignment="1" applyProtection="1">
      <alignment/>
      <protection/>
    </xf>
    <xf numFmtId="0" fontId="37" fillId="0" borderId="0" xfId="0" applyFont="1" applyAlignment="1" applyProtection="1">
      <alignment/>
      <protection/>
    </xf>
    <xf numFmtId="0" fontId="37" fillId="0" borderId="0" xfId="0" applyFont="1" applyBorder="1" applyAlignment="1" applyProtection="1">
      <alignment/>
      <protection/>
    </xf>
    <xf numFmtId="0" fontId="25" fillId="0" borderId="0" xfId="0" applyFont="1" applyBorder="1" applyAlignment="1" applyProtection="1">
      <alignment/>
      <protection/>
    </xf>
    <xf numFmtId="0" fontId="24" fillId="0" borderId="33" xfId="0" applyFont="1" applyBorder="1" applyAlignment="1" applyProtection="1">
      <alignment horizontal="center" vertical="top" wrapText="1"/>
      <protection/>
    </xf>
    <xf numFmtId="0" fontId="24" fillId="0" borderId="44" xfId="0" applyFont="1" applyBorder="1" applyAlignment="1" applyProtection="1">
      <alignment horizontal="center" vertical="top" wrapText="1"/>
      <protection/>
    </xf>
    <xf numFmtId="0" fontId="24" fillId="0" borderId="45" xfId="0" applyFont="1" applyBorder="1" applyAlignment="1" applyProtection="1">
      <alignment horizontal="center" vertical="top" wrapText="1"/>
      <protection/>
    </xf>
    <xf numFmtId="3" fontId="4" fillId="0" borderId="47" xfId="0" applyNumberFormat="1" applyFont="1" applyBorder="1" applyAlignment="1" applyProtection="1">
      <alignment horizontal="center"/>
      <protection/>
    </xf>
    <xf numFmtId="0" fontId="0" fillId="0" borderId="47" xfId="0" applyBorder="1" applyAlignment="1" applyProtection="1">
      <alignment/>
      <protection/>
    </xf>
    <xf numFmtId="1" fontId="4" fillId="0" borderId="47" xfId="0" applyNumberFormat="1" applyFont="1" applyBorder="1" applyAlignment="1" applyProtection="1">
      <alignment horizontal="center"/>
      <protection/>
    </xf>
    <xf numFmtId="1" fontId="4" fillId="0" borderId="50" xfId="0" applyNumberFormat="1" applyFont="1" applyBorder="1" applyAlignment="1" applyProtection="1">
      <alignment horizontal="center"/>
      <protection/>
    </xf>
    <xf numFmtId="0" fontId="4" fillId="0" borderId="18" xfId="0" applyFont="1" applyBorder="1" applyAlignment="1" applyProtection="1">
      <alignment vertical="top"/>
      <protection/>
    </xf>
    <xf numFmtId="0" fontId="0" fillId="0" borderId="43" xfId="0" applyFont="1" applyBorder="1" applyAlignment="1" applyProtection="1">
      <alignment vertical="top"/>
      <protection/>
    </xf>
    <xf numFmtId="0" fontId="0" fillId="0" borderId="18" xfId="0" applyFont="1" applyBorder="1" applyAlignment="1" applyProtection="1">
      <alignment vertical="top"/>
      <protection/>
    </xf>
    <xf numFmtId="0" fontId="0" fillId="0" borderId="55" xfId="0" applyFont="1" applyBorder="1" applyAlignment="1" applyProtection="1">
      <alignment vertical="top"/>
      <protection/>
    </xf>
    <xf numFmtId="0" fontId="0" fillId="0" borderId="40" xfId="0" applyFont="1" applyFill="1" applyBorder="1" applyAlignment="1" applyProtection="1">
      <alignment/>
      <protection/>
    </xf>
    <xf numFmtId="0" fontId="5" fillId="0" borderId="42" xfId="0" applyFont="1" applyFill="1" applyBorder="1" applyAlignment="1" applyProtection="1">
      <alignment horizontal="left" wrapText="1"/>
      <protection/>
    </xf>
    <xf numFmtId="0" fontId="0" fillId="0" borderId="42" xfId="0" applyFill="1" applyBorder="1" applyAlignment="1" applyProtection="1">
      <alignment/>
      <protection/>
    </xf>
    <xf numFmtId="0" fontId="0" fillId="0" borderId="38" xfId="0" applyFill="1" applyBorder="1" applyAlignment="1" applyProtection="1">
      <alignment wrapText="1"/>
      <protection/>
    </xf>
    <xf numFmtId="0" fontId="37" fillId="0" borderId="40" xfId="0" applyFont="1" applyBorder="1" applyAlignment="1" applyProtection="1">
      <alignment horizontal="center"/>
      <protection/>
    </xf>
    <xf numFmtId="0" fontId="0" fillId="0" borderId="56" xfId="0" applyFont="1" applyBorder="1" applyAlignment="1" applyProtection="1">
      <alignment/>
      <protection/>
    </xf>
    <xf numFmtId="0" fontId="0" fillId="0" borderId="26" xfId="0" applyFont="1" applyBorder="1" applyAlignment="1" applyProtection="1">
      <alignment/>
      <protection/>
    </xf>
    <xf numFmtId="0" fontId="0" fillId="0" borderId="16" xfId="0" applyBorder="1" applyAlignment="1" applyProtection="1">
      <alignment/>
      <protection/>
    </xf>
    <xf numFmtId="0" fontId="0" fillId="0" borderId="49" xfId="0" applyBorder="1" applyAlignment="1" applyProtection="1">
      <alignment/>
      <protection/>
    </xf>
    <xf numFmtId="0" fontId="4"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0" fontId="4" fillId="0" borderId="56" xfId="0" applyFont="1" applyBorder="1" applyAlignment="1" applyProtection="1">
      <alignment vertical="center"/>
      <protection/>
    </xf>
    <xf numFmtId="0" fontId="0" fillId="0" borderId="57" xfId="0" applyBorder="1" applyAlignment="1" applyProtection="1">
      <alignment vertical="center"/>
      <protection/>
    </xf>
    <xf numFmtId="0" fontId="16" fillId="0" borderId="57" xfId="0" applyFont="1" applyBorder="1" applyAlignment="1" applyProtection="1">
      <alignment/>
      <protection/>
    </xf>
    <xf numFmtId="0" fontId="0" fillId="0" borderId="59" xfId="0" applyBorder="1" applyAlignment="1" applyProtection="1">
      <alignment vertical="center"/>
      <protection/>
    </xf>
    <xf numFmtId="0" fontId="0" fillId="0" borderId="26" xfId="0" applyFont="1" applyBorder="1" applyAlignment="1" applyProtection="1">
      <alignment vertical="center"/>
      <protection/>
    </xf>
    <xf numFmtId="0" fontId="5" fillId="0" borderId="16" xfId="0" applyFont="1" applyBorder="1" applyAlignment="1" applyProtection="1">
      <alignment vertical="center"/>
      <protection/>
    </xf>
    <xf numFmtId="0" fontId="0" fillId="0" borderId="16" xfId="0" applyBorder="1" applyAlignment="1" applyProtection="1">
      <alignment vertical="center"/>
      <protection/>
    </xf>
    <xf numFmtId="0" fontId="11" fillId="0" borderId="16" xfId="0" applyFont="1" applyBorder="1" applyAlignment="1" applyProtection="1">
      <alignment vertical="center"/>
      <protection/>
    </xf>
    <xf numFmtId="0" fontId="4" fillId="0" borderId="60" xfId="0" applyFont="1" applyBorder="1" applyAlignment="1" applyProtection="1">
      <alignment vertical="center"/>
      <protection/>
    </xf>
    <xf numFmtId="0" fontId="0" fillId="0" borderId="54" xfId="0" applyBorder="1" applyAlignment="1" applyProtection="1">
      <alignment vertical="center"/>
      <protection/>
    </xf>
    <xf numFmtId="0" fontId="0" fillId="0" borderId="54" xfId="0" applyBorder="1" applyAlignment="1" applyProtection="1">
      <alignment/>
      <protection/>
    </xf>
    <xf numFmtId="0" fontId="0" fillId="0" borderId="61" xfId="0" applyBorder="1" applyAlignment="1" applyProtection="1">
      <alignment vertical="center"/>
      <protection/>
    </xf>
    <xf numFmtId="0" fontId="0" fillId="0" borderId="24" xfId="0" applyFont="1" applyBorder="1" applyAlignment="1" applyProtection="1">
      <alignment vertical="center" wrapText="1"/>
      <protection/>
    </xf>
    <xf numFmtId="0" fontId="21" fillId="0" borderId="57" xfId="0" applyFont="1" applyBorder="1" applyAlignment="1" applyProtection="1">
      <alignment vertical="top" wrapText="1"/>
      <protection/>
    </xf>
    <xf numFmtId="0" fontId="21" fillId="0" borderId="26" xfId="0" applyFont="1" applyBorder="1" applyAlignment="1" applyProtection="1">
      <alignment horizontal="left" vertical="top"/>
      <protection/>
    </xf>
    <xf numFmtId="0" fontId="21" fillId="0" borderId="1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52" xfId="0" applyBorder="1" applyAlignment="1" applyProtection="1">
      <alignment/>
      <protection/>
    </xf>
    <xf numFmtId="0" fontId="21" fillId="0" borderId="0" xfId="0" applyFont="1" applyBorder="1" applyAlignment="1" applyProtection="1">
      <alignment horizontal="center" vertical="top" wrapText="1"/>
      <protection/>
    </xf>
    <xf numFmtId="0" fontId="16" fillId="33" borderId="18" xfId="0" applyFont="1" applyFill="1" applyBorder="1" applyAlignment="1" applyProtection="1">
      <alignment horizontal="left" wrapText="1"/>
      <protection/>
    </xf>
    <xf numFmtId="3" fontId="27" fillId="33" borderId="10" xfId="0" applyNumberFormat="1" applyFont="1" applyFill="1" applyBorder="1" applyAlignment="1" applyProtection="1">
      <alignment horizontal="center" wrapText="1"/>
      <protection/>
    </xf>
    <xf numFmtId="0" fontId="0" fillId="33" borderId="10" xfId="0" applyFont="1" applyFill="1" applyBorder="1" applyAlignment="1" applyProtection="1">
      <alignment wrapText="1"/>
      <protection/>
    </xf>
    <xf numFmtId="0" fontId="0" fillId="33" borderId="13" xfId="0" applyFont="1" applyFill="1" applyBorder="1" applyAlignment="1" applyProtection="1">
      <alignment horizontal="center" vertical="center" wrapText="1"/>
      <protection/>
    </xf>
    <xf numFmtId="0" fontId="0" fillId="33" borderId="33" xfId="0" applyFont="1" applyFill="1" applyBorder="1" applyAlignment="1" applyProtection="1">
      <alignment wrapText="1"/>
      <protection/>
    </xf>
    <xf numFmtId="0" fontId="0" fillId="33" borderId="45" xfId="0" applyFont="1" applyFill="1" applyBorder="1" applyAlignment="1" applyProtection="1">
      <alignment horizontal="center" wrapText="1"/>
      <protection/>
    </xf>
    <xf numFmtId="0" fontId="0" fillId="33" borderId="34" xfId="0" applyFont="1" applyFill="1" applyBorder="1" applyAlignment="1" applyProtection="1">
      <alignment wrapText="1"/>
      <protection/>
    </xf>
    <xf numFmtId="0" fontId="0" fillId="33" borderId="48" xfId="0" applyFont="1" applyFill="1" applyBorder="1" applyAlignment="1" applyProtection="1">
      <alignment horizontal="center" wrapText="1"/>
      <protection/>
    </xf>
    <xf numFmtId="49" fontId="0" fillId="33" borderId="48" xfId="0" applyNumberFormat="1" applyFont="1" applyFill="1" applyBorder="1" applyAlignment="1" applyProtection="1">
      <alignment horizontal="center" wrapText="1"/>
      <protection/>
    </xf>
    <xf numFmtId="0" fontId="0" fillId="33" borderId="28" xfId="0" applyFont="1" applyFill="1" applyBorder="1" applyAlignment="1" applyProtection="1">
      <alignment wrapText="1"/>
      <protection/>
    </xf>
    <xf numFmtId="0" fontId="0" fillId="33" borderId="62" xfId="0" applyFont="1" applyFill="1" applyBorder="1" applyAlignment="1" applyProtection="1">
      <alignment horizontal="center" wrapText="1"/>
      <protection/>
    </xf>
    <xf numFmtId="0" fontId="50" fillId="33" borderId="33" xfId="0" applyFont="1" applyFill="1" applyBorder="1" applyAlignment="1" applyProtection="1">
      <alignment wrapText="1"/>
      <protection/>
    </xf>
    <xf numFmtId="0" fontId="50" fillId="33" borderId="35" xfId="0" applyFont="1" applyFill="1" applyBorder="1" applyAlignment="1" applyProtection="1">
      <alignment wrapText="1"/>
      <protection/>
    </xf>
    <xf numFmtId="49" fontId="0" fillId="33" borderId="51" xfId="0" applyNumberFormat="1" applyFont="1" applyFill="1" applyBorder="1" applyAlignment="1" applyProtection="1">
      <alignment horizontal="center" wrapText="1"/>
      <protection/>
    </xf>
    <xf numFmtId="0" fontId="0" fillId="33" borderId="23" xfId="0" applyFont="1" applyFill="1" applyBorder="1" applyAlignment="1" applyProtection="1">
      <alignment wrapText="1"/>
      <protection/>
    </xf>
    <xf numFmtId="164" fontId="0" fillId="33" borderId="63" xfId="34" applyNumberFormat="1" applyFont="1" applyFill="1" applyBorder="1" applyAlignment="1" applyProtection="1">
      <alignment horizontal="center" wrapText="1"/>
      <protection/>
    </xf>
    <xf numFmtId="164" fontId="0" fillId="33" borderId="48" xfId="34" applyNumberFormat="1" applyFont="1" applyFill="1" applyBorder="1" applyAlignment="1" applyProtection="1">
      <alignment horizontal="center" wrapText="1"/>
      <protection/>
    </xf>
    <xf numFmtId="0" fontId="8" fillId="33" borderId="34" xfId="0" applyFont="1" applyFill="1" applyBorder="1" applyAlignment="1" applyProtection="1">
      <alignment wrapText="1"/>
      <protection/>
    </xf>
    <xf numFmtId="164" fontId="8" fillId="33" borderId="48" xfId="34" applyNumberFormat="1" applyFont="1" applyFill="1" applyBorder="1" applyAlignment="1" applyProtection="1">
      <alignment horizontal="center" wrapText="1"/>
      <protection/>
    </xf>
    <xf numFmtId="3" fontId="0" fillId="33" borderId="48" xfId="0" applyNumberFormat="1" applyFont="1" applyFill="1" applyBorder="1" applyAlignment="1" applyProtection="1">
      <alignment horizontal="center" wrapText="1"/>
      <protection/>
    </xf>
    <xf numFmtId="0" fontId="2" fillId="33" borderId="48" xfId="36" applyFont="1" applyFill="1" applyBorder="1" applyAlignment="1" applyProtection="1">
      <alignment horizontal="center" wrapText="1"/>
      <protection/>
    </xf>
    <xf numFmtId="0" fontId="0" fillId="33" borderId="48" xfId="36" applyFont="1" applyFill="1" applyBorder="1" applyAlignment="1" applyProtection="1">
      <alignment horizontal="center" wrapText="1"/>
      <protection/>
    </xf>
    <xf numFmtId="0" fontId="5" fillId="33" borderId="34" xfId="0" applyFont="1" applyFill="1" applyBorder="1" applyAlignment="1" applyProtection="1">
      <alignment wrapText="1"/>
      <protection/>
    </xf>
    <xf numFmtId="0" fontId="0" fillId="33" borderId="35" xfId="0" applyFont="1" applyFill="1" applyBorder="1" applyAlignment="1" applyProtection="1">
      <alignment wrapText="1"/>
      <protection/>
    </xf>
    <xf numFmtId="0" fontId="0" fillId="33" borderId="51" xfId="0" applyFont="1" applyFill="1" applyBorder="1" applyAlignment="1" applyProtection="1">
      <alignment horizontal="center" wrapText="1"/>
      <protection/>
    </xf>
    <xf numFmtId="0" fontId="45" fillId="33" borderId="33" xfId="0" applyFont="1" applyFill="1" applyBorder="1" applyAlignment="1" applyProtection="1">
      <alignment wrapText="1"/>
      <protection/>
    </xf>
    <xf numFmtId="0" fontId="5" fillId="0" borderId="0" xfId="0" applyFont="1" applyAlignment="1" applyProtection="1">
      <alignment/>
      <protection/>
    </xf>
    <xf numFmtId="3" fontId="13" fillId="33" borderId="23" xfId="0" applyNumberFormat="1" applyFont="1" applyFill="1" applyBorder="1" applyAlignment="1" applyProtection="1">
      <alignment horizontal="center" vertical="top" wrapText="1"/>
      <protection/>
    </xf>
    <xf numFmtId="3" fontId="13" fillId="33" borderId="28" xfId="0" applyNumberFormat="1" applyFont="1" applyFill="1" applyBorder="1" applyAlignment="1" applyProtection="1">
      <alignment horizontal="center" vertical="top" wrapText="1"/>
      <protection/>
    </xf>
    <xf numFmtId="3" fontId="31" fillId="33" borderId="33" xfId="0" applyNumberFormat="1" applyFont="1" applyFill="1" applyBorder="1" applyAlignment="1" applyProtection="1">
      <alignment horizontal="center" wrapText="1"/>
      <protection/>
    </xf>
    <xf numFmtId="3" fontId="31" fillId="33" borderId="34" xfId="0" applyNumberFormat="1" applyFont="1" applyFill="1" applyBorder="1" applyAlignment="1" applyProtection="1">
      <alignment horizontal="center" wrapText="1"/>
      <protection/>
    </xf>
    <xf numFmtId="3" fontId="31" fillId="33" borderId="35" xfId="0" applyNumberFormat="1" applyFont="1" applyFill="1" applyBorder="1" applyAlignment="1" applyProtection="1">
      <alignment horizontal="center" wrapText="1"/>
      <protection/>
    </xf>
    <xf numFmtId="9" fontId="39" fillId="0" borderId="0" xfId="0" applyNumberFormat="1" applyFont="1" applyAlignment="1" applyProtection="1">
      <alignment horizontal="center"/>
      <protection/>
    </xf>
    <xf numFmtId="0" fontId="47" fillId="0" borderId="47" xfId="0" applyFont="1" applyBorder="1" applyAlignment="1" applyProtection="1">
      <alignment vertical="top"/>
      <protection/>
    </xf>
    <xf numFmtId="0" fontId="3" fillId="0" borderId="47" xfId="0" applyFont="1" applyBorder="1" applyAlignment="1" applyProtection="1">
      <alignment horizontal="left" vertical="top" wrapText="1"/>
      <protection/>
    </xf>
    <xf numFmtId="3" fontId="27" fillId="33" borderId="23" xfId="0" applyNumberFormat="1" applyFont="1" applyFill="1" applyBorder="1" applyAlignment="1" applyProtection="1">
      <alignment horizontal="center" vertical="top" wrapText="1"/>
      <protection/>
    </xf>
    <xf numFmtId="3" fontId="27" fillId="33" borderId="28" xfId="0" applyNumberFormat="1" applyFont="1" applyFill="1" applyBorder="1" applyAlignment="1" applyProtection="1">
      <alignment horizontal="center" vertical="top" wrapText="1"/>
      <protection/>
    </xf>
    <xf numFmtId="3" fontId="27" fillId="33" borderId="33" xfId="0" applyNumberFormat="1" applyFont="1" applyFill="1" applyBorder="1" applyAlignment="1" applyProtection="1">
      <alignment horizontal="center" wrapText="1"/>
      <protection/>
    </xf>
    <xf numFmtId="3" fontId="27" fillId="33" borderId="34" xfId="0" applyNumberFormat="1" applyFont="1" applyFill="1" applyBorder="1" applyAlignment="1" applyProtection="1">
      <alignment horizontal="center" wrapText="1"/>
      <protection/>
    </xf>
    <xf numFmtId="3" fontId="27" fillId="33" borderId="35" xfId="0" applyNumberFormat="1" applyFont="1" applyFill="1" applyBorder="1" applyAlignment="1" applyProtection="1">
      <alignment horizontal="center" wrapText="1"/>
      <protection/>
    </xf>
    <xf numFmtId="0" fontId="4" fillId="0" borderId="0" xfId="0" applyFont="1" applyBorder="1" applyAlignment="1" applyProtection="1">
      <alignment/>
      <protection/>
    </xf>
    <xf numFmtId="0" fontId="25" fillId="0" borderId="0" xfId="0" applyFont="1" applyAlignment="1" applyProtection="1">
      <alignment/>
      <protection/>
    </xf>
    <xf numFmtId="0" fontId="4" fillId="0" borderId="0" xfId="0" applyFont="1" applyBorder="1" applyAlignment="1" applyProtection="1">
      <alignment vertical="top"/>
      <protection/>
    </xf>
    <xf numFmtId="0" fontId="23" fillId="0" borderId="0" xfId="0" applyFont="1" applyBorder="1" applyAlignment="1" applyProtection="1">
      <alignment vertical="top"/>
      <protection/>
    </xf>
    <xf numFmtId="0" fontId="23" fillId="0" borderId="0" xfId="0" applyFont="1" applyBorder="1" applyAlignment="1" applyProtection="1">
      <alignment vertical="top" wrapText="1"/>
      <protection/>
    </xf>
    <xf numFmtId="0" fontId="4" fillId="0" borderId="0" xfId="0" applyFont="1" applyAlignment="1" applyProtection="1">
      <alignment/>
      <protection/>
    </xf>
    <xf numFmtId="0" fontId="4" fillId="0" borderId="0" xfId="0" applyFont="1" applyBorder="1" applyAlignment="1" applyProtection="1">
      <alignment/>
      <protection/>
    </xf>
    <xf numFmtId="0" fontId="27" fillId="0" borderId="44" xfId="0" applyFont="1" applyBorder="1" applyAlignment="1" applyProtection="1">
      <alignment horizontal="center"/>
      <protection/>
    </xf>
    <xf numFmtId="0" fontId="0" fillId="0" borderId="16" xfId="0" applyFont="1" applyBorder="1" applyAlignment="1" applyProtection="1">
      <alignment/>
      <protection/>
    </xf>
    <xf numFmtId="0" fontId="0" fillId="0" borderId="54" xfId="0" applyFont="1" applyBorder="1" applyAlignment="1" applyProtection="1">
      <alignment/>
      <protection/>
    </xf>
    <xf numFmtId="0" fontId="0" fillId="0" borderId="64" xfId="0" applyBorder="1" applyAlignment="1" applyProtection="1">
      <alignment horizontal="left"/>
      <protection/>
    </xf>
    <xf numFmtId="0" fontId="7" fillId="0" borderId="65" xfId="0" applyFont="1" applyFill="1" applyBorder="1" applyAlignment="1" applyProtection="1">
      <alignment/>
      <protection/>
    </xf>
    <xf numFmtId="0" fontId="4" fillId="0" borderId="15" xfId="0" applyFont="1" applyBorder="1" applyAlignment="1" applyProtection="1">
      <alignment/>
      <protection/>
    </xf>
    <xf numFmtId="0" fontId="0" fillId="0" borderId="16" xfId="0" applyBorder="1" applyAlignment="1" applyProtection="1">
      <alignment horizontal="left" wrapText="1"/>
      <protection/>
    </xf>
    <xf numFmtId="0" fontId="0" fillId="0" borderId="57" xfId="0" applyBorder="1" applyAlignment="1" applyProtection="1">
      <alignment horizontal="left"/>
      <protection/>
    </xf>
    <xf numFmtId="0" fontId="0" fillId="0" borderId="57" xfId="0" applyBorder="1" applyAlignment="1" applyProtection="1">
      <alignment horizontal="left" wrapText="1"/>
      <protection/>
    </xf>
    <xf numFmtId="0" fontId="51" fillId="0" borderId="0" xfId="0" applyFont="1" applyAlignment="1" applyProtection="1">
      <alignment horizontal="center"/>
      <protection/>
    </xf>
    <xf numFmtId="0" fontId="0" fillId="0" borderId="65" xfId="0" applyBorder="1" applyAlignment="1" applyProtection="1">
      <alignment vertical="center" wrapText="1"/>
      <protection/>
    </xf>
    <xf numFmtId="14" fontId="0" fillId="33" borderId="16" xfId="0" applyNumberFormat="1" applyFont="1" applyFill="1" applyBorder="1" applyAlignment="1" applyProtection="1">
      <alignment horizontal="center" wrapText="1"/>
      <protection locked="0"/>
    </xf>
    <xf numFmtId="0" fontId="5" fillId="33" borderId="18" xfId="0" applyFont="1" applyFill="1" applyBorder="1" applyAlignment="1" applyProtection="1">
      <alignment/>
      <protection/>
    </xf>
    <xf numFmtId="0" fontId="4" fillId="0" borderId="0" xfId="0" applyFont="1" applyFill="1" applyAlignment="1" applyProtection="1">
      <alignment/>
      <protection/>
    </xf>
    <xf numFmtId="0" fontId="20" fillId="0" borderId="0" xfId="0" applyFont="1" applyFill="1" applyAlignment="1" applyProtection="1">
      <alignment horizontal="center"/>
      <protection/>
    </xf>
    <xf numFmtId="0" fontId="20" fillId="0" borderId="0" xfId="0" applyFont="1" applyFill="1" applyAlignment="1" applyProtection="1">
      <alignment horizontal="left"/>
      <protection/>
    </xf>
    <xf numFmtId="0" fontId="4" fillId="0" borderId="0" xfId="0" applyFont="1" applyFill="1" applyAlignment="1" applyProtection="1">
      <alignment horizontal="center" wrapText="1"/>
      <protection/>
    </xf>
    <xf numFmtId="0" fontId="4" fillId="0" borderId="0" xfId="0" applyFont="1" applyFill="1" applyAlignment="1" applyProtection="1">
      <alignment horizontal="left"/>
      <protection/>
    </xf>
    <xf numFmtId="0" fontId="20" fillId="0" borderId="0" xfId="0" applyFont="1" applyFill="1" applyAlignment="1" applyProtection="1">
      <alignment/>
      <protection/>
    </xf>
    <xf numFmtId="0" fontId="20" fillId="0" borderId="0" xfId="0" applyFont="1" applyFill="1" applyAlignment="1" applyProtection="1">
      <alignment/>
      <protection/>
    </xf>
    <xf numFmtId="0" fontId="20" fillId="0" borderId="0" xfId="0" applyFont="1" applyFill="1" applyAlignment="1" applyProtection="1">
      <alignment horizontal="right"/>
      <protection/>
    </xf>
    <xf numFmtId="0" fontId="20" fillId="0" borderId="0" xfId="0" applyFont="1" applyFill="1" applyAlignment="1" applyProtection="1">
      <alignment horizontal="center" wrapText="1"/>
      <protection/>
    </xf>
    <xf numFmtId="0" fontId="4" fillId="0" borderId="0" xfId="0" applyFont="1" applyFill="1" applyAlignment="1" applyProtection="1">
      <alignment wrapText="1"/>
      <protection/>
    </xf>
    <xf numFmtId="0" fontId="20" fillId="0" borderId="0" xfId="0" applyFont="1" applyFill="1" applyAlignment="1" applyProtection="1">
      <alignment wrapText="1"/>
      <protection/>
    </xf>
    <xf numFmtId="0" fontId="4" fillId="0" borderId="0" xfId="0" applyFont="1" applyFill="1" applyAlignment="1" applyProtection="1">
      <alignment vertical="top" wrapText="1"/>
      <protection/>
    </xf>
    <xf numFmtId="0" fontId="20" fillId="0" borderId="0" xfId="0" applyFont="1" applyFill="1" applyAlignment="1" applyProtection="1">
      <alignment vertical="top"/>
      <protection/>
    </xf>
    <xf numFmtId="0" fontId="4" fillId="0" borderId="0" xfId="0" applyFont="1" applyFill="1" applyAlignment="1" applyProtection="1">
      <alignment vertical="top"/>
      <protection/>
    </xf>
    <xf numFmtId="0" fontId="4" fillId="0" borderId="0" xfId="0" applyFont="1" applyFill="1" applyAlignment="1" applyProtection="1">
      <alignment horizontal="left" vertical="top"/>
      <protection/>
    </xf>
    <xf numFmtId="0" fontId="32" fillId="0" borderId="0" xfId="0" applyFont="1" applyFill="1" applyAlignment="1" applyProtection="1">
      <alignment horizontal="left" vertical="top"/>
      <protection/>
    </xf>
    <xf numFmtId="0" fontId="20" fillId="0" borderId="0" xfId="0" applyFont="1" applyFill="1" applyAlignment="1" applyProtection="1">
      <alignment horizontal="left" vertical="top"/>
      <protection/>
    </xf>
    <xf numFmtId="0" fontId="32" fillId="36" borderId="0" xfId="0" applyFont="1" applyFill="1" applyAlignment="1" applyProtection="1">
      <alignment/>
      <protection/>
    </xf>
    <xf numFmtId="0" fontId="32" fillId="0" borderId="0" xfId="0" applyFont="1" applyFill="1" applyAlignment="1" applyProtection="1">
      <alignment/>
      <protection/>
    </xf>
    <xf numFmtId="0" fontId="4" fillId="0" borderId="0" xfId="0" applyFont="1" applyFill="1" applyAlignment="1" applyProtection="1">
      <alignment horizontal="justify" vertical="top" wrapText="1"/>
      <protection/>
    </xf>
    <xf numFmtId="165" fontId="30" fillId="0" borderId="0" xfId="0" applyNumberFormat="1" applyFont="1" applyFill="1" applyAlignment="1" applyProtection="1">
      <alignment horizontal="left"/>
      <protection/>
    </xf>
    <xf numFmtId="0" fontId="0" fillId="0" borderId="0" xfId="0" applyFont="1" applyFill="1" applyAlignment="1" applyProtection="1">
      <alignment horizontal="left"/>
      <protection/>
    </xf>
    <xf numFmtId="165" fontId="20" fillId="0" borderId="0" xfId="0" applyNumberFormat="1" applyFont="1" applyFill="1" applyAlignment="1" applyProtection="1">
      <alignment horizontal="right"/>
      <protection/>
    </xf>
    <xf numFmtId="165" fontId="0" fillId="0" borderId="0" xfId="0" applyNumberFormat="1" applyFont="1" applyFill="1" applyAlignment="1" applyProtection="1">
      <alignment horizontal="right"/>
      <protection/>
    </xf>
    <xf numFmtId="0" fontId="52" fillId="0" borderId="0" xfId="0" applyFont="1" applyFill="1" applyAlignment="1" applyProtection="1">
      <alignment/>
      <protection/>
    </xf>
    <xf numFmtId="0" fontId="4" fillId="0" borderId="0" xfId="0" applyFont="1" applyFill="1" applyAlignment="1" applyProtection="1">
      <alignment horizontal="left" indent="2"/>
      <protection/>
    </xf>
    <xf numFmtId="0" fontId="20" fillId="0" borderId="0" xfId="0" applyFont="1" applyFill="1" applyAlignment="1" applyProtection="1">
      <alignment horizontal="left" vertical="top" indent="2"/>
      <protection/>
    </xf>
    <xf numFmtId="0" fontId="20" fillId="0" borderId="0" xfId="0" applyFont="1" applyFill="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Alignment="1" applyProtection="1">
      <alignment/>
      <protection locked="0"/>
    </xf>
    <xf numFmtId="0" fontId="20" fillId="0" borderId="0" xfId="0" applyFont="1" applyFill="1" applyAlignment="1" applyProtection="1">
      <alignment horizontal="left" indent="2"/>
      <protection locked="0"/>
    </xf>
    <xf numFmtId="14" fontId="4" fillId="0" borderId="66" xfId="0" applyNumberFormat="1" applyFont="1" applyFill="1" applyBorder="1" applyAlignment="1" applyProtection="1">
      <alignment/>
      <protection locked="0"/>
    </xf>
    <xf numFmtId="0" fontId="4" fillId="0" borderId="67" xfId="0" applyFont="1" applyFill="1" applyBorder="1" applyAlignment="1" applyProtection="1">
      <alignment/>
      <protection/>
    </xf>
    <xf numFmtId="14" fontId="53" fillId="36" borderId="54" xfId="0" applyNumberFormat="1" applyFont="1" applyFill="1" applyBorder="1" applyAlignment="1" applyProtection="1">
      <alignment horizontal="center"/>
      <protection locked="0"/>
    </xf>
    <xf numFmtId="14" fontId="20" fillId="0" borderId="54" xfId="0" applyNumberFormat="1" applyFont="1" applyFill="1" applyBorder="1" applyAlignment="1" applyProtection="1">
      <alignment horizontal="left" wrapText="1"/>
      <protection/>
    </xf>
    <xf numFmtId="0" fontId="15" fillId="33" borderId="10" xfId="0" applyFont="1" applyFill="1" applyBorder="1" applyAlignment="1" applyProtection="1">
      <alignment wrapText="1"/>
      <protection/>
    </xf>
    <xf numFmtId="0" fontId="13" fillId="33" borderId="23" xfId="0" applyFont="1" applyFill="1" applyBorder="1" applyAlignment="1" applyProtection="1">
      <alignment vertical="top" wrapText="1"/>
      <protection/>
    </xf>
    <xf numFmtId="0" fontId="0" fillId="0" borderId="0" xfId="0" applyBorder="1" applyAlignment="1">
      <alignment wrapText="1"/>
    </xf>
    <xf numFmtId="16" fontId="27" fillId="33" borderId="35" xfId="0" applyNumberFormat="1" applyFont="1" applyFill="1" applyBorder="1" applyAlignment="1" applyProtection="1">
      <alignment vertical="top" wrapText="1"/>
      <protection/>
    </xf>
    <xf numFmtId="0" fontId="13" fillId="33" borderId="34"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16" fontId="13" fillId="33" borderId="34" xfId="0" applyNumberFormat="1"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3" fillId="33" borderId="68" xfId="0" applyFont="1" applyFill="1" applyBorder="1" applyAlignment="1" applyProtection="1">
      <alignment horizontal="center" vertical="top" wrapText="1"/>
      <protection/>
    </xf>
    <xf numFmtId="0" fontId="13" fillId="33" borderId="69" xfId="0" applyFont="1" applyFill="1" applyBorder="1" applyAlignment="1" applyProtection="1">
      <alignment horizontal="center" vertical="top" wrapText="1"/>
      <protection/>
    </xf>
    <xf numFmtId="0" fontId="12" fillId="33" borderId="11"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11" fillId="33" borderId="10" xfId="0" applyFont="1" applyFill="1" applyBorder="1" applyAlignment="1" applyProtection="1">
      <alignment wrapText="1"/>
      <protection/>
    </xf>
    <xf numFmtId="0" fontId="16" fillId="33" borderId="0" xfId="0" applyFont="1" applyFill="1" applyBorder="1" applyAlignment="1" applyProtection="1">
      <alignment horizontal="left" wrapText="1"/>
      <protection/>
    </xf>
    <xf numFmtId="0" fontId="0" fillId="34" borderId="0" xfId="0" applyFill="1" applyBorder="1" applyAlignment="1" applyProtection="1">
      <alignment/>
      <protection/>
    </xf>
    <xf numFmtId="0" fontId="0" fillId="0" borderId="0" xfId="0" applyBorder="1" applyAlignment="1" applyProtection="1">
      <alignment horizontal="center"/>
      <protection/>
    </xf>
    <xf numFmtId="0" fontId="0" fillId="34" borderId="0" xfId="0" applyFill="1" applyAlignment="1" applyProtection="1">
      <alignment/>
      <protection/>
    </xf>
    <xf numFmtId="0" fontId="0" fillId="34" borderId="0" xfId="0" applyFill="1" applyAlignment="1" applyProtection="1">
      <alignment horizont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Font="1" applyAlignment="1" applyProtection="1">
      <alignment horizontal="left"/>
      <protection/>
    </xf>
    <xf numFmtId="0" fontId="0" fillId="0" borderId="14" xfId="0" applyBorder="1" applyAlignment="1" applyProtection="1">
      <alignment/>
      <protection/>
    </xf>
    <xf numFmtId="0" fontId="0" fillId="0" borderId="14" xfId="0" applyBorder="1" applyAlignment="1" applyProtection="1">
      <alignment horizontal="center"/>
      <protection/>
    </xf>
    <xf numFmtId="0" fontId="0" fillId="0" borderId="24" xfId="0" applyBorder="1" applyAlignment="1" applyProtection="1">
      <alignment/>
      <protection/>
    </xf>
    <xf numFmtId="0" fontId="0" fillId="0" borderId="24" xfId="0" applyBorder="1" applyAlignment="1" applyProtection="1">
      <alignment horizontal="center"/>
      <protection/>
    </xf>
    <xf numFmtId="0" fontId="0" fillId="0" borderId="26" xfId="0" applyBorder="1" applyAlignment="1" applyProtection="1">
      <alignment/>
      <protection/>
    </xf>
    <xf numFmtId="0" fontId="0" fillId="0" borderId="26" xfId="0" applyBorder="1" applyAlignment="1" applyProtection="1">
      <alignment horizontal="center"/>
      <protection/>
    </xf>
    <xf numFmtId="0" fontId="0" fillId="37" borderId="0" xfId="0" applyFill="1" applyAlignment="1" applyProtection="1">
      <alignment/>
      <protection/>
    </xf>
    <xf numFmtId="0" fontId="48" fillId="0" borderId="26" xfId="0" applyFont="1" applyBorder="1" applyAlignment="1" applyProtection="1">
      <alignment/>
      <protection/>
    </xf>
    <xf numFmtId="0" fontId="48" fillId="0" borderId="26" xfId="0" applyFont="1" applyBorder="1" applyAlignment="1" applyProtection="1">
      <alignment horizontal="center"/>
      <protection/>
    </xf>
    <xf numFmtId="0" fontId="48" fillId="36" borderId="70" xfId="0" applyFont="1" applyFill="1" applyBorder="1" applyAlignment="1" applyProtection="1">
      <alignment/>
      <protection/>
    </xf>
    <xf numFmtId="0" fontId="48" fillId="36" borderId="71" xfId="0" applyFont="1" applyFill="1" applyBorder="1" applyAlignment="1" applyProtection="1">
      <alignment/>
      <protection/>
    </xf>
    <xf numFmtId="0" fontId="48" fillId="36" borderId="39" xfId="0" applyFont="1" applyFill="1" applyBorder="1" applyAlignment="1" applyProtection="1">
      <alignment/>
      <protection/>
    </xf>
    <xf numFmtId="0" fontId="0" fillId="0" borderId="29" xfId="0" applyBorder="1" applyAlignment="1" applyProtection="1">
      <alignment/>
      <protection/>
    </xf>
    <xf numFmtId="0" fontId="0" fillId="0" borderId="29" xfId="0" applyBorder="1" applyAlignment="1" applyProtection="1">
      <alignment horizontal="center"/>
      <protection/>
    </xf>
    <xf numFmtId="0" fontId="0" fillId="0" borderId="53" xfId="0" applyBorder="1" applyAlignment="1" applyProtection="1">
      <alignment/>
      <protection/>
    </xf>
    <xf numFmtId="0" fontId="0" fillId="0" borderId="53" xfId="0" applyBorder="1" applyAlignment="1" applyProtection="1">
      <alignment horizontal="center"/>
      <protection/>
    </xf>
    <xf numFmtId="0" fontId="5" fillId="0" borderId="0" xfId="0" applyFont="1" applyAlignment="1" applyProtection="1">
      <alignment/>
      <protection/>
    </xf>
    <xf numFmtId="0" fontId="5" fillId="0" borderId="0" xfId="0" applyFont="1" applyAlignment="1" applyProtection="1">
      <alignment horizontal="left"/>
      <protection/>
    </xf>
    <xf numFmtId="0" fontId="0" fillId="0" borderId="0" xfId="0" applyFill="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horizontal="center"/>
      <protection/>
    </xf>
    <xf numFmtId="0" fontId="102" fillId="38" borderId="0" xfId="0" applyFont="1" applyFill="1" applyAlignment="1">
      <alignment vertical="center"/>
    </xf>
    <xf numFmtId="0" fontId="102" fillId="38" borderId="0" xfId="0" applyFont="1" applyFill="1" applyAlignment="1">
      <alignment horizontal="justify" vertical="center" wrapText="1"/>
    </xf>
    <xf numFmtId="0" fontId="0" fillId="39" borderId="0" xfId="0" applyFill="1" applyBorder="1" applyAlignment="1" applyProtection="1">
      <alignment/>
      <protection/>
    </xf>
    <xf numFmtId="0" fontId="5" fillId="39" borderId="0" xfId="0" applyFont="1" applyFill="1" applyBorder="1" applyAlignment="1" applyProtection="1">
      <alignment vertical="top" wrapText="1"/>
      <protection/>
    </xf>
    <xf numFmtId="0" fontId="0" fillId="39" borderId="0" xfId="0" applyFill="1" applyAlignment="1" applyProtection="1">
      <alignment/>
      <protection/>
    </xf>
    <xf numFmtId="0" fontId="0" fillId="39" borderId="10" xfId="0" applyFont="1" applyFill="1" applyBorder="1" applyAlignment="1" applyProtection="1">
      <alignment wrapText="1"/>
      <protection/>
    </xf>
    <xf numFmtId="0" fontId="0" fillId="39" borderId="34" xfId="0" applyFont="1" applyFill="1" applyBorder="1" applyAlignment="1" applyProtection="1">
      <alignment wrapText="1"/>
      <protection/>
    </xf>
    <xf numFmtId="0" fontId="5" fillId="39" borderId="20" xfId="0" applyFont="1" applyFill="1" applyBorder="1" applyAlignment="1" applyProtection="1">
      <alignment vertical="center" wrapText="1"/>
      <protection/>
    </xf>
    <xf numFmtId="0" fontId="5" fillId="39" borderId="44" xfId="0" applyFont="1" applyFill="1" applyBorder="1" applyAlignment="1" applyProtection="1">
      <alignment horizontal="center" wrapText="1"/>
      <protection/>
    </xf>
    <xf numFmtId="0" fontId="55" fillId="39" borderId="45" xfId="0" applyFont="1" applyFill="1" applyBorder="1" applyAlignment="1" applyProtection="1">
      <alignment wrapText="1"/>
      <protection locked="0"/>
    </xf>
    <xf numFmtId="0" fontId="0" fillId="39" borderId="34" xfId="0" applyFont="1" applyFill="1" applyBorder="1" applyAlignment="1" applyProtection="1">
      <alignment wrapText="1"/>
      <protection/>
    </xf>
    <xf numFmtId="0" fontId="0" fillId="39" borderId="36" xfId="0" applyFill="1" applyBorder="1" applyAlignment="1">
      <alignment wrapText="1"/>
    </xf>
    <xf numFmtId="0" fontId="0" fillId="39" borderId="33" xfId="0" applyFont="1" applyFill="1" applyBorder="1" applyAlignment="1" applyProtection="1">
      <alignment wrapText="1"/>
      <protection/>
    </xf>
    <xf numFmtId="0" fontId="0" fillId="39" borderId="35" xfId="0" applyFont="1" applyFill="1" applyBorder="1" applyAlignment="1" applyProtection="1">
      <alignment wrapText="1"/>
      <protection/>
    </xf>
    <xf numFmtId="0" fontId="5" fillId="39" borderId="0" xfId="0" applyFont="1" applyFill="1" applyBorder="1" applyAlignment="1" applyProtection="1">
      <alignment horizontal="left" wrapText="1"/>
      <protection locked="0"/>
    </xf>
    <xf numFmtId="0" fontId="0" fillId="39" borderId="0" xfId="0" applyFill="1" applyBorder="1" applyAlignment="1" applyProtection="1">
      <alignment horizontal="center"/>
      <protection/>
    </xf>
    <xf numFmtId="0" fontId="0" fillId="39" borderId="0" xfId="0" applyFill="1" applyAlignment="1" applyProtection="1">
      <alignment horizontal="center"/>
      <protection/>
    </xf>
    <xf numFmtId="0" fontId="0" fillId="39" borderId="44" xfId="0" applyFill="1" applyBorder="1" applyAlignment="1">
      <alignment wrapText="1"/>
    </xf>
    <xf numFmtId="0" fontId="0" fillId="39" borderId="72" xfId="0" applyFill="1" applyBorder="1" applyAlignment="1">
      <alignment wrapText="1"/>
    </xf>
    <xf numFmtId="0" fontId="0" fillId="39" borderId="73" xfId="0" applyFill="1" applyBorder="1" applyAlignment="1">
      <alignment wrapText="1"/>
    </xf>
    <xf numFmtId="0" fontId="22" fillId="39" borderId="60" xfId="0" applyFont="1" applyFill="1" applyBorder="1" applyAlignment="1">
      <alignment wrapText="1"/>
    </xf>
    <xf numFmtId="0" fontId="0" fillId="39" borderId="54" xfId="0" applyFill="1" applyBorder="1" applyAlignment="1">
      <alignment wrapText="1"/>
    </xf>
    <xf numFmtId="0" fontId="0" fillId="39" borderId="65" xfId="0" applyFill="1" applyBorder="1" applyAlignment="1">
      <alignment wrapText="1"/>
    </xf>
    <xf numFmtId="0" fontId="58" fillId="39" borderId="0" xfId="0" applyFont="1" applyFill="1" applyAlignment="1" applyProtection="1">
      <alignment/>
      <protection/>
    </xf>
    <xf numFmtId="0" fontId="0" fillId="39" borderId="40" xfId="0" applyFill="1" applyBorder="1" applyAlignment="1" applyProtection="1">
      <alignment/>
      <protection/>
    </xf>
    <xf numFmtId="0" fontId="0" fillId="39" borderId="74" xfId="0" applyFont="1" applyFill="1" applyBorder="1" applyAlignment="1" applyProtection="1">
      <alignment horizontal="center"/>
      <protection/>
    </xf>
    <xf numFmtId="0" fontId="103" fillId="39" borderId="13" xfId="0" applyFont="1" applyFill="1" applyBorder="1" applyAlignment="1">
      <alignment wrapText="1"/>
    </xf>
    <xf numFmtId="0" fontId="104" fillId="39" borderId="46" xfId="0" applyFont="1" applyFill="1" applyBorder="1" applyAlignment="1">
      <alignment wrapText="1"/>
    </xf>
    <xf numFmtId="173" fontId="105" fillId="39" borderId="15" xfId="0" applyNumberFormat="1" applyFont="1" applyFill="1" applyBorder="1" applyAlignment="1">
      <alignment wrapText="1"/>
    </xf>
    <xf numFmtId="0" fontId="104" fillId="39" borderId="49" xfId="0" applyFont="1" applyFill="1" applyBorder="1" applyAlignment="1">
      <alignment wrapText="1"/>
    </xf>
    <xf numFmtId="0" fontId="0" fillId="39" borderId="48" xfId="0" applyFill="1" applyBorder="1" applyAlignment="1" applyProtection="1">
      <alignment/>
      <protection/>
    </xf>
    <xf numFmtId="0" fontId="105" fillId="39" borderId="15" xfId="0" applyFont="1" applyFill="1" applyBorder="1" applyAlignment="1">
      <alignment wrapText="1"/>
    </xf>
    <xf numFmtId="3" fontId="105" fillId="39" borderId="15" xfId="0" applyNumberFormat="1" applyFont="1" applyFill="1" applyBorder="1" applyAlignment="1">
      <alignment wrapText="1"/>
    </xf>
    <xf numFmtId="0" fontId="104" fillId="39" borderId="52" xfId="0" applyFont="1" applyFill="1" applyBorder="1" applyAlignment="1">
      <alignment wrapText="1"/>
    </xf>
    <xf numFmtId="0" fontId="106" fillId="39" borderId="0" xfId="0" applyFont="1" applyFill="1" applyAlignment="1">
      <alignment vertical="center"/>
    </xf>
    <xf numFmtId="0" fontId="102" fillId="39" borderId="0" xfId="0" applyFont="1" applyFill="1" applyAlignment="1">
      <alignment horizontal="right" vertical="center" wrapText="1"/>
    </xf>
    <xf numFmtId="0" fontId="9" fillId="39" borderId="0" xfId="0" applyFont="1" applyFill="1" applyBorder="1" applyAlignment="1" applyProtection="1">
      <alignment horizontal="right" wrapText="1"/>
      <protection/>
    </xf>
    <xf numFmtId="14" fontId="5" fillId="39" borderId="0" xfId="0" applyNumberFormat="1" applyFont="1" applyFill="1" applyBorder="1" applyAlignment="1" applyProtection="1">
      <alignment horizontal="center" wrapText="1"/>
      <protection locked="0"/>
    </xf>
    <xf numFmtId="0" fontId="0" fillId="39" borderId="0" xfId="0" applyFill="1" applyBorder="1" applyAlignment="1" applyProtection="1">
      <alignment/>
      <protection locked="0"/>
    </xf>
    <xf numFmtId="0" fontId="107" fillId="39" borderId="0" xfId="0" applyFont="1" applyFill="1" applyBorder="1" applyAlignment="1" applyProtection="1">
      <alignment wrapText="1"/>
      <protection/>
    </xf>
    <xf numFmtId="0" fontId="5" fillId="39" borderId="54" xfId="0" applyFont="1" applyFill="1" applyBorder="1" applyAlignment="1" applyProtection="1">
      <alignment horizontal="center"/>
      <protection/>
    </xf>
    <xf numFmtId="0" fontId="0" fillId="39" borderId="54" xfId="0" applyFill="1" applyBorder="1" applyAlignment="1" applyProtection="1">
      <alignment/>
      <protection/>
    </xf>
    <xf numFmtId="0" fontId="3" fillId="39" borderId="57" xfId="0" applyFont="1" applyFill="1" applyBorder="1" applyAlignment="1" applyProtection="1">
      <alignment horizontal="center"/>
      <protection/>
    </xf>
    <xf numFmtId="0" fontId="3" fillId="39" borderId="57" xfId="0" applyFont="1" applyFill="1" applyBorder="1" applyAlignment="1" applyProtection="1">
      <alignment/>
      <protection/>
    </xf>
    <xf numFmtId="0" fontId="57" fillId="39" borderId="0" xfId="0" applyFont="1" applyFill="1" applyBorder="1" applyAlignment="1">
      <alignment/>
    </xf>
    <xf numFmtId="0" fontId="0" fillId="39" borderId="45" xfId="0" applyFont="1" applyFill="1" applyBorder="1" applyAlignment="1">
      <alignment horizontal="left" vertical="top" wrapText="1"/>
    </xf>
    <xf numFmtId="0" fontId="0" fillId="39" borderId="44" xfId="0" applyFont="1" applyFill="1" applyBorder="1" applyAlignment="1">
      <alignment vertical="top" wrapText="1"/>
    </xf>
    <xf numFmtId="0" fontId="22" fillId="39" borderId="41" xfId="0" applyFont="1" applyFill="1" applyBorder="1" applyAlignment="1">
      <alignment wrapText="1"/>
    </xf>
    <xf numFmtId="0" fontId="0" fillId="39" borderId="37" xfId="0" applyFill="1" applyBorder="1" applyAlignment="1">
      <alignment wrapText="1"/>
    </xf>
    <xf numFmtId="0" fontId="22" fillId="39" borderId="0" xfId="0" applyFont="1" applyFill="1" applyBorder="1" applyAlignment="1">
      <alignment wrapText="1"/>
    </xf>
    <xf numFmtId="0" fontId="0" fillId="39" borderId="0" xfId="0" applyFill="1" applyBorder="1" applyAlignment="1">
      <alignment wrapText="1"/>
    </xf>
    <xf numFmtId="0" fontId="0" fillId="39" borderId="63" xfId="0" applyFont="1" applyFill="1" applyBorder="1" applyAlignment="1" applyProtection="1">
      <alignment horizontal="center"/>
      <protection/>
    </xf>
    <xf numFmtId="0" fontId="0" fillId="39" borderId="48" xfId="0" applyFill="1" applyBorder="1" applyAlignment="1" applyProtection="1">
      <alignment horizontal="center"/>
      <protection/>
    </xf>
    <xf numFmtId="0" fontId="0" fillId="39" borderId="48" xfId="0" applyFont="1" applyFill="1" applyBorder="1" applyAlignment="1" applyProtection="1">
      <alignment horizontal="center"/>
      <protection/>
    </xf>
    <xf numFmtId="173" fontId="105" fillId="39" borderId="60" xfId="0" applyNumberFormat="1" applyFont="1" applyFill="1" applyBorder="1" applyAlignment="1">
      <alignment wrapText="1"/>
    </xf>
    <xf numFmtId="0" fontId="104" fillId="39" borderId="61" xfId="0" applyFont="1" applyFill="1" applyBorder="1" applyAlignment="1">
      <alignment wrapText="1"/>
    </xf>
    <xf numFmtId="173" fontId="108" fillId="39" borderId="40" xfId="0" applyNumberFormat="1" applyFont="1" applyFill="1" applyBorder="1" applyAlignment="1">
      <alignment wrapText="1"/>
    </xf>
    <xf numFmtId="0" fontId="104" fillId="39" borderId="74" xfId="0" applyFont="1" applyFill="1" applyBorder="1" applyAlignment="1">
      <alignment wrapText="1"/>
    </xf>
    <xf numFmtId="0" fontId="0" fillId="39" borderId="13" xfId="0" applyFont="1" applyFill="1" applyBorder="1" applyAlignment="1" applyProtection="1">
      <alignment horizontal="center"/>
      <protection/>
    </xf>
    <xf numFmtId="0" fontId="0" fillId="39" borderId="63" xfId="0" applyFill="1" applyBorder="1" applyAlignment="1" applyProtection="1">
      <alignment/>
      <protection/>
    </xf>
    <xf numFmtId="173" fontId="105" fillId="39" borderId="75" xfId="0" applyNumberFormat="1" applyFont="1" applyFill="1" applyBorder="1" applyAlignment="1">
      <alignment wrapText="1"/>
    </xf>
    <xf numFmtId="0" fontId="0" fillId="39" borderId="51" xfId="0" applyFill="1" applyBorder="1" applyAlignment="1" applyProtection="1">
      <alignment horizontal="center"/>
      <protection/>
    </xf>
    <xf numFmtId="0" fontId="104" fillId="39" borderId="59" xfId="0" applyFont="1" applyFill="1" applyBorder="1" applyAlignment="1">
      <alignment wrapText="1"/>
    </xf>
    <xf numFmtId="3" fontId="105" fillId="39" borderId="76" xfId="0" applyNumberFormat="1" applyFont="1" applyFill="1" applyBorder="1" applyAlignment="1">
      <alignment wrapText="1"/>
    </xf>
    <xf numFmtId="0" fontId="104" fillId="39" borderId="77" xfId="0" applyFont="1" applyFill="1" applyBorder="1" applyAlignment="1">
      <alignment wrapText="1"/>
    </xf>
    <xf numFmtId="3" fontId="108" fillId="39" borderId="41" xfId="0" applyNumberFormat="1" applyFont="1" applyFill="1" applyBorder="1" applyAlignment="1">
      <alignment wrapText="1"/>
    </xf>
    <xf numFmtId="3" fontId="108" fillId="39" borderId="76" xfId="0" applyNumberFormat="1" applyFont="1" applyFill="1" applyBorder="1" applyAlignment="1">
      <alignment wrapText="1"/>
    </xf>
    <xf numFmtId="3" fontId="108" fillId="39" borderId="15" xfId="0" applyNumberFormat="1" applyFont="1" applyFill="1" applyBorder="1" applyAlignment="1">
      <alignment wrapText="1"/>
    </xf>
    <xf numFmtId="0" fontId="5" fillId="39" borderId="0" xfId="0" applyFont="1" applyFill="1" applyBorder="1" applyAlignment="1" applyProtection="1">
      <alignment horizontal="center"/>
      <protection/>
    </xf>
    <xf numFmtId="0" fontId="3" fillId="39" borderId="0" xfId="0" applyFont="1" applyFill="1" applyBorder="1" applyAlignment="1" applyProtection="1">
      <alignment horizontal="center"/>
      <protection/>
    </xf>
    <xf numFmtId="0" fontId="5" fillId="39" borderId="78" xfId="0" applyFont="1" applyFill="1" applyBorder="1" applyAlignment="1" applyProtection="1">
      <alignment vertical="center" wrapText="1"/>
      <protection/>
    </xf>
    <xf numFmtId="0" fontId="5" fillId="39" borderId="79" xfId="0" applyFont="1" applyFill="1" applyBorder="1" applyAlignment="1" applyProtection="1">
      <alignment horizontal="center" wrapText="1"/>
      <protection/>
    </xf>
    <xf numFmtId="0" fontId="54" fillId="39" borderId="33" xfId="0" applyFont="1" applyFill="1" applyBorder="1" applyAlignment="1" applyProtection="1">
      <alignment wrapText="1"/>
      <protection/>
    </xf>
    <xf numFmtId="0" fontId="0" fillId="39" borderId="34" xfId="0" applyFont="1" applyFill="1" applyBorder="1" applyAlignment="1" applyProtection="1">
      <alignment vertical="center" wrapText="1"/>
      <protection/>
    </xf>
    <xf numFmtId="0" fontId="0" fillId="39" borderId="78" xfId="0" applyFont="1" applyFill="1" applyBorder="1" applyAlignment="1" applyProtection="1">
      <alignment wrapText="1"/>
      <protection/>
    </xf>
    <xf numFmtId="0" fontId="22" fillId="39" borderId="75" xfId="0" applyFont="1" applyFill="1" applyBorder="1" applyAlignment="1">
      <alignment wrapText="1"/>
    </xf>
    <xf numFmtId="3" fontId="108" fillId="39" borderId="56" xfId="0" applyNumberFormat="1" applyFont="1" applyFill="1" applyBorder="1" applyAlignment="1">
      <alignment wrapText="1"/>
    </xf>
    <xf numFmtId="173" fontId="109" fillId="39" borderId="40" xfId="0" applyNumberFormat="1" applyFont="1" applyFill="1" applyBorder="1" applyAlignment="1">
      <alignment wrapText="1"/>
    </xf>
    <xf numFmtId="0" fontId="0" fillId="39" borderId="74" xfId="0" applyFill="1" applyBorder="1" applyAlignment="1" applyProtection="1">
      <alignment horizontal="center"/>
      <protection/>
    </xf>
    <xf numFmtId="3" fontId="0" fillId="39" borderId="45" xfId="0" applyNumberFormat="1" applyFill="1" applyBorder="1" applyAlignment="1" applyProtection="1">
      <alignment/>
      <protection/>
    </xf>
    <xf numFmtId="3" fontId="0" fillId="39" borderId="48" xfId="0" applyNumberFormat="1" applyFill="1" applyBorder="1" applyAlignment="1" applyProtection="1">
      <alignment/>
      <protection/>
    </xf>
    <xf numFmtId="3" fontId="0" fillId="39" borderId="80" xfId="0" applyNumberFormat="1" applyFont="1" applyFill="1" applyBorder="1" applyAlignment="1" applyProtection="1">
      <alignment/>
      <protection/>
    </xf>
    <xf numFmtId="3" fontId="0" fillId="39" borderId="45" xfId="0" applyNumberFormat="1" applyFont="1" applyFill="1" applyBorder="1" applyAlignment="1" applyProtection="1">
      <alignment/>
      <protection/>
    </xf>
    <xf numFmtId="3" fontId="0" fillId="39" borderId="48" xfId="0" applyNumberFormat="1" applyFont="1" applyFill="1" applyBorder="1" applyAlignment="1" applyProtection="1">
      <alignment/>
      <protection/>
    </xf>
    <xf numFmtId="3" fontId="0" fillId="39" borderId="62" xfId="0" applyNumberFormat="1" applyFont="1" applyFill="1" applyBorder="1" applyAlignment="1" applyProtection="1">
      <alignment/>
      <protection/>
    </xf>
    <xf numFmtId="3" fontId="0" fillId="39" borderId="13" xfId="0" applyNumberFormat="1" applyFont="1" applyFill="1" applyBorder="1" applyAlignment="1" applyProtection="1">
      <alignment wrapText="1"/>
      <protection/>
    </xf>
    <xf numFmtId="0" fontId="55" fillId="39" borderId="51" xfId="0" applyFont="1" applyFill="1" applyBorder="1" applyAlignment="1" applyProtection="1">
      <alignment wrapText="1"/>
      <protection locked="0"/>
    </xf>
    <xf numFmtId="3" fontId="0" fillId="39" borderId="62" xfId="0" applyNumberFormat="1" applyFill="1" applyBorder="1" applyAlignment="1" applyProtection="1">
      <alignment/>
      <protection/>
    </xf>
    <xf numFmtId="3" fontId="110" fillId="39" borderId="40" xfId="0" applyNumberFormat="1" applyFont="1" applyFill="1" applyBorder="1" applyAlignment="1">
      <alignment wrapText="1"/>
    </xf>
    <xf numFmtId="3" fontId="0" fillId="39" borderId="13" xfId="0" applyNumberFormat="1" applyFill="1" applyBorder="1" applyAlignment="1" applyProtection="1">
      <alignment/>
      <protection/>
    </xf>
    <xf numFmtId="3" fontId="105" fillId="39" borderId="56" xfId="0" applyNumberFormat="1" applyFont="1" applyFill="1" applyBorder="1" applyAlignment="1">
      <alignment wrapText="1"/>
    </xf>
    <xf numFmtId="3" fontId="109" fillId="39" borderId="40" xfId="0" applyNumberFormat="1" applyFont="1" applyFill="1" applyBorder="1" applyAlignment="1">
      <alignment wrapText="1"/>
    </xf>
    <xf numFmtId="0" fontId="57" fillId="39" borderId="0" xfId="0" applyFont="1" applyFill="1" applyAlignment="1">
      <alignment/>
    </xf>
    <xf numFmtId="0" fontId="0" fillId="0" borderId="0" xfId="0" applyAlignment="1">
      <alignment/>
    </xf>
    <xf numFmtId="0" fontId="10" fillId="39" borderId="0" xfId="0" applyFont="1" applyFill="1" applyBorder="1" applyAlignment="1" applyProtection="1">
      <alignment horizontal="left" wrapText="1"/>
      <protection/>
    </xf>
    <xf numFmtId="0" fontId="0" fillId="0" borderId="0" xfId="0" applyAlignment="1">
      <alignment wrapText="1"/>
    </xf>
    <xf numFmtId="0" fontId="0" fillId="39" borderId="12" xfId="0" applyFont="1" applyFill="1" applyBorder="1" applyAlignment="1" applyProtection="1">
      <alignment horizontal="center" vertical="center" wrapText="1"/>
      <protection locked="0"/>
    </xf>
    <xf numFmtId="0" fontId="0" fillId="0" borderId="38" xfId="0" applyBorder="1" applyAlignment="1">
      <alignment wrapText="1"/>
    </xf>
    <xf numFmtId="0" fontId="0" fillId="39" borderId="21" xfId="0" applyFont="1" applyFill="1" applyBorder="1" applyAlignment="1" applyProtection="1">
      <alignment horizontal="center" vertical="center" wrapText="1"/>
      <protection locked="0"/>
    </xf>
    <xf numFmtId="0" fontId="0" fillId="0" borderId="19" xfId="0" applyBorder="1" applyAlignment="1">
      <alignment wrapText="1"/>
    </xf>
    <xf numFmtId="0" fontId="0" fillId="39" borderId="14" xfId="0" applyFont="1" applyFill="1" applyBorder="1" applyAlignment="1" applyProtection="1">
      <alignment horizontal="center" vertical="center" wrapText="1"/>
      <protection locked="0"/>
    </xf>
    <xf numFmtId="0" fontId="0" fillId="0" borderId="81" xfId="0" applyBorder="1" applyAlignment="1">
      <alignment wrapText="1"/>
    </xf>
    <xf numFmtId="0" fontId="0" fillId="39" borderId="53" xfId="0" applyFont="1" applyFill="1" applyBorder="1" applyAlignment="1" applyProtection="1">
      <alignment horizontal="center" vertical="center" wrapText="1"/>
      <protection locked="0"/>
    </xf>
    <xf numFmtId="0" fontId="0" fillId="0" borderId="73" xfId="0" applyBorder="1" applyAlignment="1">
      <alignment wrapText="1"/>
    </xf>
    <xf numFmtId="0" fontId="0" fillId="39" borderId="47" xfId="0" applyFont="1" applyFill="1" applyBorder="1" applyAlignment="1" applyProtection="1">
      <alignment horizontal="center" vertical="center" wrapText="1"/>
      <protection locked="0"/>
    </xf>
    <xf numFmtId="0" fontId="0" fillId="0" borderId="48" xfId="0" applyBorder="1" applyAlignment="1">
      <alignment wrapText="1"/>
    </xf>
    <xf numFmtId="0" fontId="24" fillId="39" borderId="0" xfId="0" applyFont="1" applyFill="1" applyBorder="1" applyAlignment="1" applyProtection="1">
      <alignment horizontal="left" wrapText="1"/>
      <protection/>
    </xf>
    <xf numFmtId="0" fontId="0" fillId="39" borderId="0" xfId="0" applyFill="1" applyAlignment="1">
      <alignment wrapText="1"/>
    </xf>
    <xf numFmtId="0" fontId="0" fillId="39" borderId="26" xfId="0" applyFont="1" applyFill="1" applyBorder="1" applyAlignment="1" applyProtection="1">
      <alignment horizontal="center" vertical="center" wrapText="1"/>
      <protection locked="0"/>
    </xf>
    <xf numFmtId="0" fontId="0" fillId="0" borderId="17" xfId="0" applyBorder="1" applyAlignment="1">
      <alignment wrapText="1"/>
    </xf>
    <xf numFmtId="0" fontId="0" fillId="39" borderId="44" xfId="0" applyFont="1" applyFill="1" applyBorder="1" applyAlignment="1" applyProtection="1">
      <alignment horizontal="center" vertical="center" wrapText="1"/>
      <protection locked="0"/>
    </xf>
    <xf numFmtId="0" fontId="0" fillId="0" borderId="45" xfId="0" applyBorder="1" applyAlignment="1">
      <alignment wrapText="1"/>
    </xf>
    <xf numFmtId="0" fontId="0" fillId="39" borderId="37" xfId="0" applyFont="1" applyFill="1" applyBorder="1" applyAlignment="1">
      <alignment wrapText="1"/>
    </xf>
    <xf numFmtId="0" fontId="0" fillId="0" borderId="37" xfId="0" applyBorder="1" applyAlignment="1">
      <alignment wrapText="1"/>
    </xf>
    <xf numFmtId="0" fontId="0" fillId="39" borderId="75" xfId="0" applyFont="1" applyFill="1" applyBorder="1" applyAlignment="1">
      <alignment wrapText="1"/>
    </xf>
    <xf numFmtId="0" fontId="0" fillId="0" borderId="72" xfId="0" applyBorder="1" applyAlignment="1">
      <alignment wrapText="1"/>
    </xf>
    <xf numFmtId="0" fontId="0" fillId="39" borderId="76" xfId="0" applyFont="1" applyFill="1" applyBorder="1" applyAlignment="1">
      <alignment vertical="top" wrapText="1"/>
    </xf>
    <xf numFmtId="0" fontId="0" fillId="0" borderId="46" xfId="0" applyBorder="1" applyAlignment="1">
      <alignment vertical="top" wrapText="1"/>
    </xf>
    <xf numFmtId="0" fontId="0" fillId="39" borderId="0" xfId="0" applyFont="1" applyFill="1" applyBorder="1" applyAlignment="1">
      <alignment wrapText="1"/>
    </xf>
    <xf numFmtId="0" fontId="0" fillId="0" borderId="0" xfId="0" applyBorder="1" applyAlignment="1">
      <alignment wrapText="1"/>
    </xf>
    <xf numFmtId="0" fontId="22" fillId="39" borderId="42" xfId="0" applyFont="1" applyFill="1" applyBorder="1" applyAlignment="1">
      <alignment wrapText="1"/>
    </xf>
    <xf numFmtId="0" fontId="0" fillId="0" borderId="42" xfId="0" applyBorder="1" applyAlignment="1">
      <alignment wrapText="1"/>
    </xf>
    <xf numFmtId="2" fontId="57" fillId="39" borderId="0" xfId="0" applyNumberFormat="1" applyFont="1" applyFill="1" applyBorder="1" applyAlignment="1">
      <alignment wrapText="1"/>
    </xf>
    <xf numFmtId="0" fontId="22" fillId="39" borderId="37" xfId="0" applyFont="1" applyFill="1" applyBorder="1" applyAlignment="1">
      <alignment wrapText="1"/>
    </xf>
    <xf numFmtId="0" fontId="0" fillId="39" borderId="50" xfId="0" applyFont="1" applyFill="1" applyBorder="1" applyAlignment="1" applyProtection="1">
      <alignment horizontal="center" vertical="center" wrapText="1"/>
      <protection locked="0"/>
    </xf>
    <xf numFmtId="0" fontId="0" fillId="0" borderId="51" xfId="0" applyBorder="1" applyAlignment="1">
      <alignment wrapText="1"/>
    </xf>
    <xf numFmtId="2" fontId="85" fillId="39" borderId="40" xfId="0" applyNumberFormat="1" applyFont="1" applyFill="1" applyBorder="1" applyAlignment="1">
      <alignment vertical="top" wrapText="1"/>
    </xf>
    <xf numFmtId="0" fontId="111" fillId="0" borderId="42" xfId="0" applyFont="1" applyBorder="1" applyAlignment="1">
      <alignment vertical="top" wrapText="1"/>
    </xf>
    <xf numFmtId="0" fontId="111" fillId="0" borderId="38" xfId="0" applyFont="1" applyBorder="1" applyAlignment="1">
      <alignment vertical="top" wrapText="1"/>
    </xf>
    <xf numFmtId="2" fontId="56" fillId="39" borderId="0" xfId="0" applyNumberFormat="1" applyFont="1" applyFill="1" applyBorder="1" applyAlignment="1">
      <alignment wrapText="1"/>
    </xf>
    <xf numFmtId="0" fontId="102" fillId="39" borderId="0" xfId="0" applyFont="1" applyFill="1" applyAlignment="1">
      <alignment horizontal="justify" vertical="center" wrapText="1"/>
    </xf>
    <xf numFmtId="0" fontId="0" fillId="0" borderId="0" xfId="0" applyAlignment="1">
      <alignment horizontal="justify" vertical="center" wrapText="1"/>
    </xf>
    <xf numFmtId="3" fontId="85" fillId="39" borderId="15" xfId="0" applyNumberFormat="1" applyFont="1" applyFill="1" applyBorder="1" applyAlignment="1">
      <alignment wrapText="1"/>
    </xf>
    <xf numFmtId="0" fontId="0" fillId="0" borderId="49" xfId="0" applyBorder="1" applyAlignment="1">
      <alignment wrapText="1"/>
    </xf>
    <xf numFmtId="3" fontId="85" fillId="39" borderId="56" xfId="0" applyNumberFormat="1" applyFont="1" applyFill="1" applyBorder="1" applyAlignment="1">
      <alignment wrapText="1"/>
    </xf>
    <xf numFmtId="0" fontId="0" fillId="0" borderId="59" xfId="0" applyBorder="1" applyAlignment="1">
      <alignment wrapText="1"/>
    </xf>
    <xf numFmtId="0" fontId="5" fillId="0" borderId="0" xfId="0" applyFont="1" applyAlignment="1">
      <alignment vertical="center" wrapText="1"/>
    </xf>
    <xf numFmtId="0" fontId="49" fillId="39" borderId="43" xfId="0" applyFont="1" applyFill="1" applyBorder="1" applyAlignment="1" applyProtection="1">
      <alignment wrapText="1"/>
      <protection/>
    </xf>
    <xf numFmtId="0" fontId="0" fillId="0" borderId="43" xfId="0" applyBorder="1" applyAlignment="1">
      <alignment wrapText="1"/>
    </xf>
    <xf numFmtId="0" fontId="9" fillId="39" borderId="0" xfId="0" applyFont="1" applyFill="1" applyBorder="1" applyAlignment="1" applyProtection="1">
      <alignment horizontal="left"/>
      <protection/>
    </xf>
    <xf numFmtId="0" fontId="0" fillId="0" borderId="0" xfId="0" applyAlignment="1">
      <alignment horizontal="left"/>
    </xf>
    <xf numFmtId="0" fontId="11" fillId="39" borderId="0" xfId="0" applyFont="1" applyFill="1" applyBorder="1" applyAlignment="1">
      <alignment wrapText="1"/>
    </xf>
    <xf numFmtId="0" fontId="5" fillId="0" borderId="0" xfId="0" applyFont="1" applyBorder="1" applyAlignment="1">
      <alignment wrapText="1"/>
    </xf>
    <xf numFmtId="0" fontId="26" fillId="35" borderId="0" xfId="0" applyFont="1" applyFill="1" applyAlignment="1">
      <alignment wrapText="1"/>
    </xf>
    <xf numFmtId="0" fontId="4" fillId="0" borderId="0" xfId="0" applyFont="1" applyFill="1" applyAlignment="1" applyProtection="1">
      <alignment horizontal="justify" vertical="top" wrapText="1"/>
      <protection/>
    </xf>
    <xf numFmtId="0" fontId="0" fillId="0" borderId="0" xfId="0" applyFont="1" applyFill="1" applyAlignment="1" applyProtection="1">
      <alignment wrapText="1"/>
      <protection/>
    </xf>
    <xf numFmtId="0" fontId="4" fillId="0" borderId="0" xfId="0" applyFont="1" applyFill="1" applyAlignment="1" applyProtection="1">
      <alignment horizontal="justify" wrapText="1"/>
      <protection/>
    </xf>
    <xf numFmtId="0" fontId="0" fillId="0" borderId="0" xfId="0" applyFont="1" applyFill="1" applyAlignment="1" applyProtection="1">
      <alignment horizontal="justify" vertical="top" wrapText="1"/>
      <protection/>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justify" vertical="top" wrapText="1" readingOrder="1"/>
      <protection/>
    </xf>
    <xf numFmtId="0" fontId="0" fillId="0" borderId="0" xfId="0" applyFont="1" applyFill="1" applyAlignment="1" applyProtection="1">
      <alignment wrapText="1" readingOrder="1"/>
      <protection/>
    </xf>
    <xf numFmtId="0" fontId="0" fillId="0" borderId="0" xfId="0" applyAlignment="1" applyProtection="1">
      <alignment wrapText="1" readingOrder="1"/>
      <protection/>
    </xf>
    <xf numFmtId="0" fontId="0" fillId="0" borderId="0" xfId="0" applyAlignment="1" applyProtection="1">
      <alignment wrapText="1"/>
      <protection/>
    </xf>
    <xf numFmtId="165" fontId="30" fillId="0" borderId="0" xfId="0" applyNumberFormat="1" applyFont="1" applyFill="1" applyAlignment="1" applyProtection="1">
      <alignment horizontal="right"/>
      <protection/>
    </xf>
    <xf numFmtId="0" fontId="0" fillId="0" borderId="0" xfId="0" applyFill="1" applyAlignment="1" applyProtection="1">
      <alignment/>
      <protection/>
    </xf>
    <xf numFmtId="0" fontId="20" fillId="0" borderId="0" xfId="0" applyFont="1" applyFill="1" applyAlignment="1" applyProtection="1">
      <alignment horizontal="left" wrapText="1"/>
      <protection/>
    </xf>
    <xf numFmtId="0" fontId="20" fillId="0" borderId="0" xfId="0" applyFont="1" applyFill="1" applyAlignment="1" applyProtection="1">
      <alignment/>
      <protection/>
    </xf>
    <xf numFmtId="0" fontId="0" fillId="0" borderId="0" xfId="0" applyAlignment="1" applyProtection="1">
      <alignment/>
      <protection/>
    </xf>
    <xf numFmtId="0" fontId="4" fillId="0" borderId="0" xfId="0" applyFont="1" applyFill="1" applyAlignment="1" applyProtection="1">
      <alignment horizontal="center" wrapText="1"/>
      <protection/>
    </xf>
    <xf numFmtId="0" fontId="20" fillId="0" borderId="0" xfId="0" applyFont="1" applyFill="1" applyAlignment="1" applyProtection="1">
      <alignment wrapText="1"/>
      <protection/>
    </xf>
    <xf numFmtId="0" fontId="0" fillId="0" borderId="0" xfId="0" applyFont="1" applyFill="1" applyAlignment="1" applyProtection="1">
      <alignment/>
      <protection/>
    </xf>
    <xf numFmtId="3" fontId="20" fillId="0" borderId="0" xfId="0" applyNumberFormat="1" applyFont="1" applyFill="1" applyAlignment="1" applyProtection="1">
      <alignment horizontal="left"/>
      <protection/>
    </xf>
    <xf numFmtId="0" fontId="20" fillId="0" borderId="0" xfId="0" applyFont="1" applyFill="1" applyAlignment="1" applyProtection="1">
      <alignment horizontal="left"/>
      <protection/>
    </xf>
    <xf numFmtId="0" fontId="40" fillId="0" borderId="0" xfId="0" applyFont="1" applyFill="1" applyAlignment="1" applyProtection="1">
      <alignment horizontal="left" vertical="top" wrapText="1"/>
      <protection/>
    </xf>
    <xf numFmtId="0" fontId="4" fillId="0" borderId="0" xfId="0" applyFont="1" applyFill="1" applyAlignment="1" applyProtection="1">
      <alignment wrapText="1"/>
      <protection/>
    </xf>
    <xf numFmtId="0" fontId="40" fillId="0" borderId="0" xfId="0" applyFont="1" applyFill="1" applyAlignment="1" applyProtection="1">
      <alignment horizontal="left" wrapText="1"/>
      <protection/>
    </xf>
    <xf numFmtId="0" fontId="4" fillId="0" borderId="0" xfId="0" applyFont="1" applyFill="1" applyAlignment="1" applyProtection="1">
      <alignment horizontal="left"/>
      <protection/>
    </xf>
    <xf numFmtId="0" fontId="20" fillId="0" borderId="0" xfId="0" applyFont="1" applyFill="1" applyAlignment="1" applyProtection="1">
      <alignment vertical="top" wrapText="1"/>
      <protection/>
    </xf>
    <xf numFmtId="0" fontId="20" fillId="0"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0" fillId="0" borderId="0" xfId="0" applyFont="1" applyFill="1" applyAlignment="1" applyProtection="1">
      <alignment horizontal="justify" vertical="top" wrapText="1"/>
      <protection/>
    </xf>
    <xf numFmtId="16" fontId="27" fillId="33" borderId="35" xfId="0" applyNumberFormat="1" applyFont="1" applyFill="1" applyBorder="1" applyAlignment="1" applyProtection="1">
      <alignment vertical="top" wrapText="1"/>
      <protection/>
    </xf>
    <xf numFmtId="0" fontId="27" fillId="33" borderId="53" xfId="0" applyFont="1" applyFill="1" applyBorder="1" applyAlignment="1" applyProtection="1">
      <alignment vertical="top" wrapText="1"/>
      <protection/>
    </xf>
    <xf numFmtId="0" fontId="16" fillId="33" borderId="10" xfId="0" applyFont="1" applyFill="1" applyBorder="1" applyAlignment="1" applyProtection="1">
      <alignment wrapText="1"/>
      <protection/>
    </xf>
    <xf numFmtId="0" fontId="16" fillId="33" borderId="12" xfId="0" applyFont="1" applyFill="1" applyBorder="1" applyAlignment="1" applyProtection="1">
      <alignment wrapText="1"/>
      <protection/>
    </xf>
    <xf numFmtId="0" fontId="0" fillId="33" borderId="55" xfId="0" applyFont="1" applyFill="1" applyBorder="1" applyAlignment="1" applyProtection="1">
      <alignment horizontal="left" vertical="top" wrapText="1"/>
      <protection locked="0"/>
    </xf>
    <xf numFmtId="0" fontId="0" fillId="33" borderId="0" xfId="0" applyFill="1" applyBorder="1" applyAlignment="1" applyProtection="1">
      <alignment horizontal="left" vertical="top" wrapText="1"/>
      <protection locked="0"/>
    </xf>
    <xf numFmtId="0" fontId="0" fillId="33" borderId="82" xfId="0" applyFill="1" applyBorder="1" applyAlignment="1" applyProtection="1">
      <alignment horizontal="left" vertical="top" wrapText="1"/>
      <protection locked="0"/>
    </xf>
    <xf numFmtId="0" fontId="0" fillId="33" borderId="55" xfId="0" applyFill="1" applyBorder="1" applyAlignment="1" applyProtection="1">
      <alignment horizontal="left" vertical="top" wrapText="1"/>
      <protection locked="0"/>
    </xf>
    <xf numFmtId="0" fontId="0" fillId="33" borderId="41" xfId="0" applyFill="1" applyBorder="1" applyAlignment="1" applyProtection="1">
      <alignment horizontal="left" vertical="top" wrapText="1"/>
      <protection locked="0"/>
    </xf>
    <xf numFmtId="0" fontId="0" fillId="33" borderId="37" xfId="0" applyFill="1" applyBorder="1" applyAlignment="1" applyProtection="1">
      <alignment horizontal="left" vertical="top" wrapText="1"/>
      <protection locked="0"/>
    </xf>
    <xf numFmtId="0" fontId="0" fillId="33" borderId="36" xfId="0" applyFill="1" applyBorder="1" applyAlignment="1" applyProtection="1">
      <alignment horizontal="left" vertical="top" wrapText="1"/>
      <protection locked="0"/>
    </xf>
    <xf numFmtId="0" fontId="5" fillId="33" borderId="40" xfId="0" applyFont="1" applyFill="1" applyBorder="1" applyAlignment="1" applyProtection="1">
      <alignment horizontal="left" wrapText="1"/>
      <protection/>
    </xf>
    <xf numFmtId="0" fontId="0" fillId="0" borderId="42" xfId="0" applyBorder="1" applyAlignment="1">
      <alignment horizontal="left" wrapText="1"/>
    </xf>
    <xf numFmtId="0" fontId="0" fillId="0" borderId="74" xfId="0" applyBorder="1" applyAlignment="1">
      <alignment horizontal="left" wrapText="1"/>
    </xf>
    <xf numFmtId="0" fontId="13" fillId="33" borderId="34" xfId="0" applyFont="1" applyFill="1" applyBorder="1" applyAlignment="1" applyProtection="1">
      <alignment vertical="top" wrapText="1"/>
      <protection/>
    </xf>
    <xf numFmtId="0" fontId="13" fillId="33" borderId="26" xfId="0" applyFont="1" applyFill="1" applyBorder="1" applyAlignment="1" applyProtection="1">
      <alignment vertical="top" wrapText="1"/>
      <protection/>
    </xf>
    <xf numFmtId="0" fontId="13" fillId="33" borderId="28" xfId="0" applyFont="1" applyFill="1" applyBorder="1" applyAlignment="1" applyProtection="1">
      <alignment vertical="top" wrapText="1"/>
      <protection/>
    </xf>
    <xf numFmtId="0" fontId="13" fillId="33" borderId="29" xfId="0" applyFont="1" applyFill="1" applyBorder="1" applyAlignment="1" applyProtection="1">
      <alignment vertical="top" wrapText="1"/>
      <protection/>
    </xf>
    <xf numFmtId="0" fontId="15" fillId="33" borderId="10" xfId="0" applyFont="1" applyFill="1" applyBorder="1" applyAlignment="1" applyProtection="1">
      <alignment wrapText="1"/>
      <protection/>
    </xf>
    <xf numFmtId="0" fontId="15" fillId="33" borderId="12" xfId="0" applyFont="1" applyFill="1" applyBorder="1" applyAlignment="1" applyProtection="1">
      <alignment wrapText="1"/>
      <protection/>
    </xf>
    <xf numFmtId="16" fontId="13" fillId="33" borderId="34" xfId="0" applyNumberFormat="1" applyFont="1" applyFill="1" applyBorder="1" applyAlignment="1" applyProtection="1">
      <alignment vertical="top" wrapText="1"/>
      <protection/>
    </xf>
    <xf numFmtId="0" fontId="0" fillId="33" borderId="0" xfId="0" applyFont="1" applyFill="1" applyBorder="1" applyAlignment="1" applyProtection="1">
      <alignment wrapText="1"/>
      <protection/>
    </xf>
    <xf numFmtId="0" fontId="18" fillId="33" borderId="0" xfId="0" applyFont="1" applyFill="1" applyBorder="1" applyAlignment="1" applyProtection="1">
      <alignment wrapText="1"/>
      <protection/>
    </xf>
    <xf numFmtId="0" fontId="14" fillId="33" borderId="41" xfId="0" applyFont="1" applyFill="1" applyBorder="1" applyAlignment="1" applyProtection="1">
      <alignment horizontal="center" vertical="center" wrapText="1"/>
      <protection/>
    </xf>
    <xf numFmtId="0" fontId="0" fillId="33" borderId="37" xfId="0" applyFill="1" applyBorder="1" applyAlignment="1" applyProtection="1">
      <alignment horizontal="center" vertical="center"/>
      <protection/>
    </xf>
    <xf numFmtId="0" fontId="13" fillId="33" borderId="23" xfId="0" applyFont="1" applyFill="1" applyBorder="1" applyAlignment="1" applyProtection="1">
      <alignment vertical="top" wrapText="1"/>
      <protection/>
    </xf>
    <xf numFmtId="0" fontId="13" fillId="33" borderId="24" xfId="0" applyFont="1" applyFill="1" applyBorder="1" applyAlignment="1" applyProtection="1">
      <alignment vertical="top" wrapText="1"/>
      <protection/>
    </xf>
    <xf numFmtId="0" fontId="112" fillId="33" borderId="0" xfId="0" applyFont="1" applyFill="1" applyAlignment="1" applyProtection="1">
      <alignment vertical="top" wrapText="1"/>
      <protection/>
    </xf>
    <xf numFmtId="0" fontId="107" fillId="0" borderId="0" xfId="0" applyFont="1" applyAlignment="1">
      <alignment vertical="top" wrapText="1"/>
    </xf>
    <xf numFmtId="0" fontId="107" fillId="0" borderId="37" xfId="0" applyFont="1" applyBorder="1" applyAlignment="1">
      <alignment vertical="top" wrapText="1"/>
    </xf>
    <xf numFmtId="0" fontId="4" fillId="0" borderId="26" xfId="0" applyFont="1" applyBorder="1" applyAlignment="1" applyProtection="1">
      <alignment vertical="top"/>
      <protection/>
    </xf>
    <xf numFmtId="0" fontId="0" fillId="0" borderId="49" xfId="0" applyBorder="1" applyAlignment="1" applyProtection="1">
      <alignment/>
      <protection/>
    </xf>
    <xf numFmtId="0" fontId="4" fillId="0" borderId="47" xfId="0" applyFont="1" applyBorder="1" applyAlignment="1" applyProtection="1">
      <alignment vertical="top"/>
      <protection/>
    </xf>
    <xf numFmtId="0" fontId="0" fillId="0" borderId="47" xfId="0" applyBorder="1" applyAlignment="1" applyProtection="1">
      <alignment/>
      <protection/>
    </xf>
    <xf numFmtId="0" fontId="0" fillId="0" borderId="54" xfId="0" applyFont="1" applyBorder="1" applyAlignment="1" applyProtection="1">
      <alignment horizontal="left" vertical="top" wrapText="1"/>
      <protection/>
    </xf>
    <xf numFmtId="0" fontId="0" fillId="0" borderId="54" xfId="0" applyBorder="1" applyAlignment="1" applyProtection="1">
      <alignment horizontal="left" vertical="top" wrapText="1"/>
      <protection/>
    </xf>
    <xf numFmtId="0" fontId="0" fillId="0" borderId="65" xfId="0" applyBorder="1" applyAlignment="1" applyProtection="1">
      <alignment wrapText="1"/>
      <protection/>
    </xf>
    <xf numFmtId="0" fontId="0" fillId="0" borderId="42" xfId="0" applyBorder="1" applyAlignment="1" applyProtection="1">
      <alignment horizontal="center"/>
      <protection/>
    </xf>
    <xf numFmtId="0" fontId="0" fillId="0" borderId="38" xfId="0" applyBorder="1" applyAlignment="1" applyProtection="1">
      <alignment horizontal="center"/>
      <protection/>
    </xf>
    <xf numFmtId="3" fontId="5" fillId="0" borderId="16" xfId="0" applyNumberFormat="1"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49" xfId="0" applyFont="1" applyBorder="1" applyAlignment="1" applyProtection="1">
      <alignment horizontal="center"/>
      <protection/>
    </xf>
    <xf numFmtId="0" fontId="7" fillId="0" borderId="54" xfId="0" applyFont="1" applyBorder="1" applyAlignment="1" applyProtection="1">
      <alignment horizontal="right"/>
      <protection/>
    </xf>
    <xf numFmtId="0" fontId="0" fillId="0" borderId="54" xfId="0" applyBorder="1" applyAlignment="1" applyProtection="1">
      <alignment horizontal="right"/>
      <protection/>
    </xf>
    <xf numFmtId="0" fontId="0" fillId="0" borderId="43" xfId="0" applyFont="1" applyBorder="1" applyAlignment="1" applyProtection="1">
      <alignment horizontal="left" vertical="top" wrapText="1"/>
      <protection/>
    </xf>
    <xf numFmtId="0" fontId="0" fillId="0" borderId="43"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24"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29" xfId="0" applyFont="1" applyBorder="1" applyAlignment="1" applyProtection="1">
      <alignment vertical="center"/>
      <protection/>
    </xf>
    <xf numFmtId="0" fontId="0" fillId="0" borderId="57" xfId="0" applyBorder="1" applyAlignment="1" applyProtection="1">
      <alignment/>
      <protection/>
    </xf>
    <xf numFmtId="0" fontId="0" fillId="0" borderId="58" xfId="0" applyBorder="1" applyAlignment="1" applyProtection="1">
      <alignment/>
      <protection/>
    </xf>
    <xf numFmtId="14" fontId="5" fillId="0" borderId="54" xfId="0" applyNumberFormat="1" applyFont="1" applyBorder="1" applyAlignment="1" applyProtection="1">
      <alignment vertical="center"/>
      <protection/>
    </xf>
    <xf numFmtId="0" fontId="5" fillId="0" borderId="54" xfId="0" applyFont="1" applyBorder="1" applyAlignment="1" applyProtection="1">
      <alignment vertical="center"/>
      <protection/>
    </xf>
    <xf numFmtId="0" fontId="21" fillId="0" borderId="56" xfId="0" applyFont="1" applyBorder="1" applyAlignment="1" applyProtection="1">
      <alignment vertical="top" wrapText="1"/>
      <protection/>
    </xf>
    <xf numFmtId="0" fontId="0" fillId="0" borderId="57" xfId="0" applyBorder="1" applyAlignment="1" applyProtection="1">
      <alignment/>
      <protection/>
    </xf>
    <xf numFmtId="0" fontId="0" fillId="0" borderId="59" xfId="0" applyBorder="1" applyAlignment="1" applyProtection="1">
      <alignment/>
      <protection/>
    </xf>
    <xf numFmtId="0" fontId="21" fillId="0" borderId="57" xfId="0" applyFont="1" applyBorder="1" applyAlignment="1" applyProtection="1">
      <alignment vertical="top"/>
      <protection/>
    </xf>
    <xf numFmtId="0" fontId="0" fillId="0" borderId="57" xfId="0" applyBorder="1" applyAlignment="1" applyProtection="1">
      <alignment vertical="top"/>
      <protection/>
    </xf>
    <xf numFmtId="0" fontId="0" fillId="0" borderId="59" xfId="0" applyBorder="1" applyAlignment="1" applyProtection="1">
      <alignment vertical="top"/>
      <protection/>
    </xf>
    <xf numFmtId="0" fontId="21" fillId="0" borderId="41" xfId="0" applyFont="1" applyBorder="1" applyAlignment="1" applyProtection="1">
      <alignment vertical="top" wrapText="1"/>
      <protection/>
    </xf>
    <xf numFmtId="0" fontId="0" fillId="0" borderId="37" xfId="0" applyBorder="1" applyAlignment="1" applyProtection="1">
      <alignment/>
      <protection/>
    </xf>
    <xf numFmtId="0" fontId="0" fillId="0" borderId="77" xfId="0" applyBorder="1" applyAlignment="1" applyProtection="1">
      <alignment/>
      <protection/>
    </xf>
    <xf numFmtId="0" fontId="0" fillId="0" borderId="77" xfId="0" applyFont="1" applyBorder="1" applyAlignment="1" applyProtection="1">
      <alignment vertical="top" wrapText="1"/>
      <protection/>
    </xf>
    <xf numFmtId="0" fontId="0" fillId="0" borderId="83" xfId="0" applyBorder="1" applyAlignment="1" applyProtection="1">
      <alignment vertical="top"/>
      <protection/>
    </xf>
    <xf numFmtId="0" fontId="21" fillId="0" borderId="53" xfId="0" applyFont="1" applyBorder="1" applyAlignment="1" applyProtection="1">
      <alignment vertical="top" wrapText="1"/>
      <protection/>
    </xf>
    <xf numFmtId="0" fontId="0" fillId="0" borderId="72" xfId="0" applyBorder="1" applyAlignment="1" applyProtection="1">
      <alignment vertical="top" wrapText="1"/>
      <protection/>
    </xf>
    <xf numFmtId="0" fontId="0" fillId="0" borderId="73" xfId="0" applyBorder="1" applyAlignment="1" applyProtection="1">
      <alignment vertical="top" wrapText="1"/>
      <protection/>
    </xf>
    <xf numFmtId="0" fontId="21" fillId="0" borderId="55" xfId="0" applyFont="1" applyBorder="1" applyAlignment="1" applyProtection="1">
      <alignment vertical="top" wrapText="1"/>
      <protection/>
    </xf>
    <xf numFmtId="0" fontId="0" fillId="0" borderId="82" xfId="0" applyBorder="1" applyAlignment="1" applyProtection="1">
      <alignment vertical="top" wrapText="1"/>
      <protection/>
    </xf>
    <xf numFmtId="0" fontId="0" fillId="0" borderId="0" xfId="0" applyFont="1" applyBorder="1" applyAlignment="1" applyProtection="1">
      <alignment horizontal="left" vertical="top" wrapText="1"/>
      <protection/>
    </xf>
    <xf numFmtId="0" fontId="0" fillId="0" borderId="0" xfId="0" applyBorder="1" applyAlignment="1">
      <alignment horizontal="left" vertical="top" wrapText="1"/>
    </xf>
    <xf numFmtId="0" fontId="0" fillId="0" borderId="82" xfId="0" applyBorder="1" applyAlignment="1">
      <alignment horizontal="left" vertical="top" wrapText="1"/>
    </xf>
    <xf numFmtId="0" fontId="5" fillId="0" borderId="42" xfId="0" applyFont="1" applyBorder="1" applyAlignment="1" applyProtection="1">
      <alignment vertical="center"/>
      <protection/>
    </xf>
    <xf numFmtId="0" fontId="0" fillId="0" borderId="42" xfId="0" applyBorder="1" applyAlignment="1">
      <alignment vertical="center"/>
    </xf>
    <xf numFmtId="0" fontId="0" fillId="0" borderId="38" xfId="0" applyBorder="1" applyAlignment="1">
      <alignment vertical="center"/>
    </xf>
    <xf numFmtId="14" fontId="5" fillId="0" borderId="37" xfId="0" applyNumberFormat="1" applyFont="1" applyBorder="1" applyAlignment="1">
      <alignment vertical="center"/>
    </xf>
    <xf numFmtId="0" fontId="5" fillId="0" borderId="37" xfId="0" applyFont="1" applyBorder="1" applyAlignment="1">
      <alignment vertical="center"/>
    </xf>
    <xf numFmtId="0" fontId="21" fillId="0" borderId="43" xfId="0" applyFont="1" applyBorder="1" applyAlignment="1" applyProtection="1">
      <alignment vertical="top" wrapText="1"/>
      <protection/>
    </xf>
    <xf numFmtId="0" fontId="21" fillId="0" borderId="19" xfId="0" applyFont="1" applyBorder="1" applyAlignment="1" applyProtection="1">
      <alignment vertical="top" wrapText="1"/>
      <protection/>
    </xf>
    <xf numFmtId="0" fontId="5" fillId="0" borderId="18" xfId="0" applyFont="1" applyBorder="1" applyAlignment="1" applyProtection="1">
      <alignment vertical="center"/>
      <protection/>
    </xf>
    <xf numFmtId="0" fontId="0" fillId="0" borderId="43" xfId="0" applyBorder="1" applyAlignment="1">
      <alignment/>
    </xf>
    <xf numFmtId="0" fontId="0" fillId="0" borderId="19" xfId="0" applyBorder="1" applyAlignment="1">
      <alignment/>
    </xf>
    <xf numFmtId="0" fontId="4" fillId="0" borderId="40" xfId="0" applyFont="1" applyBorder="1" applyAlignment="1">
      <alignment vertical="top"/>
    </xf>
    <xf numFmtId="0" fontId="0" fillId="0" borderId="38" xfId="0" applyBorder="1" applyAlignment="1">
      <alignment/>
    </xf>
    <xf numFmtId="0" fontId="0" fillId="0" borderId="42" xfId="0" applyBorder="1" applyAlignment="1">
      <alignment/>
    </xf>
    <xf numFmtId="0" fontId="24" fillId="0" borderId="37" xfId="0" applyFont="1" applyBorder="1" applyAlignment="1" applyProtection="1">
      <alignment horizontal="center" vertical="top" wrapText="1"/>
      <protection/>
    </xf>
    <xf numFmtId="3" fontId="0" fillId="0" borderId="42" xfId="0" applyNumberFormat="1" applyBorder="1" applyAlignment="1" applyProtection="1">
      <alignment/>
      <protection/>
    </xf>
    <xf numFmtId="0" fontId="0" fillId="0" borderId="43" xfId="0" applyFont="1" applyBorder="1" applyAlignment="1" applyProtection="1">
      <alignment horizontal="left" vertical="top" wrapText="1"/>
      <protection/>
    </xf>
    <xf numFmtId="0" fontId="0" fillId="0" borderId="43" xfId="0" applyBorder="1" applyAlignment="1">
      <alignment horizontal="left" vertical="top" wrapText="1"/>
    </xf>
    <xf numFmtId="0" fontId="0" fillId="0" borderId="19" xfId="0" applyBorder="1" applyAlignment="1">
      <alignment horizontal="left" vertical="top" wrapText="1"/>
    </xf>
    <xf numFmtId="0" fontId="0" fillId="0" borderId="72" xfId="0" applyBorder="1" applyAlignment="1">
      <alignment vertical="top" wrapText="1"/>
    </xf>
    <xf numFmtId="0" fontId="0" fillId="0" borderId="73" xfId="0" applyBorder="1" applyAlignment="1">
      <alignment vertical="top" wrapText="1"/>
    </xf>
    <xf numFmtId="0" fontId="24" fillId="0" borderId="41" xfId="0" applyFont="1" applyBorder="1" applyAlignment="1" applyProtection="1">
      <alignment vertical="top" wrapText="1"/>
      <protection/>
    </xf>
    <xf numFmtId="0" fontId="24" fillId="0" borderId="37" xfId="0" applyFont="1" applyBorder="1" applyAlignment="1" applyProtection="1">
      <alignment vertical="top" wrapText="1"/>
      <protection/>
    </xf>
    <xf numFmtId="0" fontId="24" fillId="0" borderId="36" xfId="0" applyFont="1" applyBorder="1" applyAlignment="1" applyProtection="1">
      <alignment vertical="top" wrapText="1"/>
      <protection/>
    </xf>
    <xf numFmtId="0" fontId="24" fillId="0" borderId="55" xfId="0" applyFont="1" applyBorder="1" applyAlignment="1" applyProtection="1">
      <alignment vertical="top" wrapText="1"/>
      <protection/>
    </xf>
    <xf numFmtId="0" fontId="24" fillId="0" borderId="82" xfId="0" applyFont="1" applyBorder="1" applyAlignment="1" applyProtection="1">
      <alignment vertical="top" wrapText="1"/>
      <protection/>
    </xf>
    <xf numFmtId="0" fontId="0" fillId="0" borderId="0" xfId="0" applyFont="1" applyBorder="1" applyAlignment="1" applyProtection="1">
      <alignment vertical="top" wrapText="1"/>
      <protection/>
    </xf>
    <xf numFmtId="0" fontId="4" fillId="0" borderId="18" xfId="0" applyFont="1" applyBorder="1" applyAlignment="1" applyProtection="1">
      <alignment vertical="top" wrapText="1"/>
      <protection/>
    </xf>
    <xf numFmtId="0" fontId="0" fillId="0" borderId="43" xfId="0" applyFont="1" applyBorder="1" applyAlignment="1" applyProtection="1">
      <alignment vertical="top" wrapText="1"/>
      <protection/>
    </xf>
    <xf numFmtId="0" fontId="21" fillId="0" borderId="75" xfId="0" applyFont="1" applyBorder="1" applyAlignment="1" applyProtection="1">
      <alignment vertical="top" wrapText="1"/>
      <protection/>
    </xf>
    <xf numFmtId="0" fontId="0" fillId="0" borderId="52" xfId="0" applyBorder="1" applyAlignment="1">
      <alignment vertical="top" wrapText="1"/>
    </xf>
    <xf numFmtId="0" fontId="0" fillId="0" borderId="37" xfId="0" applyBorder="1" applyAlignment="1" applyProtection="1">
      <alignment vertical="top" wrapText="1"/>
      <protection/>
    </xf>
    <xf numFmtId="0" fontId="0" fillId="0" borderId="36" xfId="0" applyBorder="1" applyAlignment="1" applyProtection="1">
      <alignment vertical="top" wrapText="1"/>
      <protection/>
    </xf>
    <xf numFmtId="0" fontId="21" fillId="0" borderId="18" xfId="0" applyFont="1" applyBorder="1" applyAlignment="1" applyProtection="1">
      <alignment vertical="top" wrapText="1"/>
      <protection/>
    </xf>
    <xf numFmtId="0" fontId="21" fillId="0" borderId="18" xfId="0" applyFont="1" applyBorder="1" applyAlignment="1" applyProtection="1">
      <alignment horizontal="center" vertical="top" wrapText="1"/>
      <protection/>
    </xf>
    <xf numFmtId="0" fontId="21" fillId="0" borderId="43" xfId="0" applyFont="1" applyBorder="1" applyAlignment="1" applyProtection="1">
      <alignment horizontal="center" vertical="top" wrapText="1"/>
      <protection/>
    </xf>
    <xf numFmtId="0" fontId="0" fillId="0" borderId="43" xfId="0" applyBorder="1" applyAlignment="1" applyProtection="1">
      <alignment horizontal="center" vertical="top" wrapText="1"/>
      <protection/>
    </xf>
    <xf numFmtId="0" fontId="0" fillId="0" borderId="19" xfId="0" applyBorder="1" applyAlignment="1" applyProtection="1">
      <alignment horizontal="center" vertical="top" wrapText="1"/>
      <protection/>
    </xf>
    <xf numFmtId="0" fontId="0" fillId="0" borderId="60" xfId="0" applyBorder="1" applyAlignment="1" applyProtection="1">
      <alignment horizontal="center" vertical="top" wrapText="1"/>
      <protection/>
    </xf>
    <xf numFmtId="0" fontId="0" fillId="0" borderId="54" xfId="0" applyBorder="1" applyAlignment="1" applyProtection="1">
      <alignment horizontal="center" vertical="top" wrapText="1"/>
      <protection/>
    </xf>
    <xf numFmtId="0" fontId="0" fillId="0" borderId="65" xfId="0" applyBorder="1" applyAlignment="1" applyProtection="1">
      <alignment horizontal="center" vertical="top" wrapText="1"/>
      <protection/>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6</xdr:row>
      <xdr:rowOff>133350</xdr:rowOff>
    </xdr:from>
    <xdr:to>
      <xdr:col>1</xdr:col>
      <xdr:colOff>857250</xdr:colOff>
      <xdr:row>11</xdr:row>
      <xdr:rowOff>85725</xdr:rowOff>
    </xdr:to>
    <xdr:sp>
      <xdr:nvSpPr>
        <xdr:cNvPr id="1" name="Šipka nahoru 1"/>
        <xdr:cNvSpPr>
          <a:spLocks/>
        </xdr:cNvSpPr>
      </xdr:nvSpPr>
      <xdr:spPr>
        <a:xfrm>
          <a:off x="657225" y="1228725"/>
          <a:ext cx="457200" cy="714375"/>
        </a:xfrm>
        <a:prstGeom prst="upArrow">
          <a:avLst>
            <a:gd name="adj" fmla="val -19939"/>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161925</xdr:colOff>
      <xdr:row>24</xdr:row>
      <xdr:rowOff>114300</xdr:rowOff>
    </xdr:from>
    <xdr:to>
      <xdr:col>25</xdr:col>
      <xdr:colOff>257175</xdr:colOff>
      <xdr:row>29</xdr:row>
      <xdr:rowOff>180975</xdr:rowOff>
    </xdr:to>
    <xdr:sp>
      <xdr:nvSpPr>
        <xdr:cNvPr id="1" name="Šipka doleva 1"/>
        <xdr:cNvSpPr>
          <a:spLocks/>
        </xdr:cNvSpPr>
      </xdr:nvSpPr>
      <xdr:spPr>
        <a:xfrm>
          <a:off x="9667875" y="4829175"/>
          <a:ext cx="3143250" cy="1085850"/>
        </a:xfrm>
        <a:prstGeom prst="leftArrow">
          <a:avLst>
            <a:gd name="adj" fmla="val -32805"/>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171450</xdr:colOff>
      <xdr:row>33</xdr:row>
      <xdr:rowOff>238125</xdr:rowOff>
    </xdr:from>
    <xdr:to>
      <xdr:col>21</xdr:col>
      <xdr:colOff>171450</xdr:colOff>
      <xdr:row>36</xdr:row>
      <xdr:rowOff>152400</xdr:rowOff>
    </xdr:to>
    <xdr:sp>
      <xdr:nvSpPr>
        <xdr:cNvPr id="1" name="Šipka doleva 1"/>
        <xdr:cNvSpPr>
          <a:spLocks/>
        </xdr:cNvSpPr>
      </xdr:nvSpPr>
      <xdr:spPr>
        <a:xfrm>
          <a:off x="7115175" y="7943850"/>
          <a:ext cx="3048000" cy="990600"/>
        </a:xfrm>
        <a:prstGeom prst="leftArrow">
          <a:avLst>
            <a:gd name="adj" fmla="val -33907"/>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Pozn.  Jedná se o termín finančního vypořádání - případné vratky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219075</xdr:colOff>
      <xdr:row>50</xdr:row>
      <xdr:rowOff>57150</xdr:rowOff>
    </xdr:to>
    <xdr:pic>
      <xdr:nvPicPr>
        <xdr:cNvPr id="1" name="Picture 1"/>
        <xdr:cNvPicPr preferRelativeResize="1">
          <a:picLocks noChangeAspect="1"/>
        </xdr:cNvPicPr>
      </xdr:nvPicPr>
      <xdr:blipFill>
        <a:blip r:embed="rId1"/>
        <a:stretch>
          <a:fillRect/>
        </a:stretch>
      </xdr:blipFill>
      <xdr:spPr>
        <a:xfrm>
          <a:off x="0" y="0"/>
          <a:ext cx="5705475" cy="815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G513"/>
  <sheetViews>
    <sheetView showZeros="0" tabSelected="1" view="pageBreakPreview" zoomScaleSheetLayoutView="100" zoomScalePageLayoutView="0" workbookViewId="0" topLeftCell="A1">
      <selection activeCell="C2" sqref="C2:E2"/>
    </sheetView>
  </sheetViews>
  <sheetFormatPr defaultColWidth="9.140625" defaultRowHeight="12.75"/>
  <cols>
    <col min="1" max="1" width="5.7109375" style="322" customWidth="1"/>
    <col min="2" max="2" width="4.8515625" style="345" customWidth="1"/>
    <col min="3" max="3" width="39.7109375" style="1" customWidth="1"/>
    <col min="4" max="4" width="8.7109375" style="324" customWidth="1"/>
    <col min="5" max="5" width="39.00390625" style="322" customWidth="1"/>
    <col min="6" max="16384" width="9.140625" style="322" customWidth="1"/>
  </cols>
  <sheetData>
    <row r="1" spans="1:5" ht="12">
      <c r="A1" s="320"/>
      <c r="B1" s="346"/>
      <c r="C1" s="6"/>
      <c r="D1" s="321"/>
      <c r="E1" s="320"/>
    </row>
    <row r="2" spans="1:5" ht="48" customHeight="1">
      <c r="A2" s="320"/>
      <c r="B2" s="350"/>
      <c r="C2" s="442" t="s">
        <v>57</v>
      </c>
      <c r="D2" s="443"/>
      <c r="E2" s="443"/>
    </row>
    <row r="3" spans="1:5" ht="12.75">
      <c r="A3" s="320"/>
      <c r="B3" s="350"/>
      <c r="C3" s="454" t="s">
        <v>1252</v>
      </c>
      <c r="D3" s="455"/>
      <c r="E3" s="455"/>
    </row>
    <row r="4" spans="1:5" ht="13.5" thickBot="1">
      <c r="A4" s="320"/>
      <c r="B4" s="350"/>
      <c r="C4" s="351"/>
      <c r="D4" s="352"/>
      <c r="E4" s="352"/>
    </row>
    <row r="5" spans="2:5" ht="30" customHeight="1" thickBot="1">
      <c r="B5" s="352"/>
      <c r="C5" s="353" t="s">
        <v>1228</v>
      </c>
      <c r="D5" s="444"/>
      <c r="E5" s="445"/>
    </row>
    <row r="6" spans="2:5" ht="28.5" customHeight="1" thickBot="1">
      <c r="B6" s="352"/>
      <c r="C6" s="422" t="s">
        <v>1229</v>
      </c>
      <c r="D6" s="446"/>
      <c r="E6" s="447"/>
    </row>
    <row r="7" spans="2:5" ht="12">
      <c r="B7" s="352"/>
      <c r="C7" s="360" t="s">
        <v>1230</v>
      </c>
      <c r="D7" s="448"/>
      <c r="E7" s="449"/>
    </row>
    <row r="8" spans="2:5" ht="12">
      <c r="B8" s="352"/>
      <c r="C8" s="354" t="s">
        <v>1215</v>
      </c>
      <c r="D8" s="456"/>
      <c r="E8" s="457"/>
    </row>
    <row r="9" spans="2:5" ht="12.75" thickBot="1">
      <c r="B9" s="352"/>
      <c r="C9" s="361" t="s">
        <v>1231</v>
      </c>
      <c r="D9" s="450"/>
      <c r="E9" s="451"/>
    </row>
    <row r="10" spans="2:5" ht="21.75" customHeight="1">
      <c r="B10" s="352"/>
      <c r="C10" s="355" t="s">
        <v>1181</v>
      </c>
      <c r="D10" s="356" t="s">
        <v>1182</v>
      </c>
      <c r="E10" s="357"/>
    </row>
    <row r="11" spans="2:5" ht="13.5" thickBot="1">
      <c r="B11" s="352"/>
      <c r="C11" s="418"/>
      <c r="D11" s="419" t="s">
        <v>1183</v>
      </c>
      <c r="E11" s="434"/>
    </row>
    <row r="12" spans="2:5" ht="24">
      <c r="B12" s="352"/>
      <c r="C12" s="420" t="s">
        <v>1253</v>
      </c>
      <c r="D12" s="458"/>
      <c r="E12" s="459"/>
    </row>
    <row r="13" spans="2:5" ht="23.25" customHeight="1">
      <c r="B13" s="352"/>
      <c r="C13" s="358" t="s">
        <v>39</v>
      </c>
      <c r="D13" s="452"/>
      <c r="E13" s="453"/>
    </row>
    <row r="14" spans="2:5" ht="27">
      <c r="B14" s="352"/>
      <c r="C14" s="354" t="s">
        <v>1184</v>
      </c>
      <c r="D14" s="452"/>
      <c r="E14" s="453"/>
    </row>
    <row r="15" spans="2:5" ht="30" customHeight="1">
      <c r="B15" s="352"/>
      <c r="C15" s="421" t="s">
        <v>1216</v>
      </c>
      <c r="D15" s="452"/>
      <c r="E15" s="453"/>
    </row>
    <row r="16" spans="2:5" ht="31.5" customHeight="1">
      <c r="B16" s="352"/>
      <c r="C16" s="354" t="s">
        <v>1217</v>
      </c>
      <c r="D16" s="452"/>
      <c r="E16" s="453"/>
    </row>
    <row r="17" spans="2:5" ht="19.5" customHeight="1">
      <c r="B17" s="352"/>
      <c r="C17" s="354" t="s">
        <v>1218</v>
      </c>
      <c r="D17" s="452"/>
      <c r="E17" s="453"/>
    </row>
    <row r="18" spans="2:5" ht="19.5" customHeight="1">
      <c r="B18" s="352"/>
      <c r="C18" s="358" t="s">
        <v>114</v>
      </c>
      <c r="D18" s="452"/>
      <c r="E18" s="453"/>
    </row>
    <row r="19" spans="2:5" ht="19.5" customHeight="1">
      <c r="B19" s="352"/>
      <c r="C19" s="358" t="s">
        <v>185</v>
      </c>
      <c r="D19" s="452"/>
      <c r="E19" s="453"/>
    </row>
    <row r="20" spans="2:5" ht="19.5" customHeight="1">
      <c r="B20" s="352"/>
      <c r="C20" s="358" t="s">
        <v>186</v>
      </c>
      <c r="D20" s="452"/>
      <c r="E20" s="453"/>
    </row>
    <row r="21" spans="2:5" ht="32.25" customHeight="1">
      <c r="B21" s="352"/>
      <c r="C21" s="358" t="s">
        <v>115</v>
      </c>
      <c r="D21" s="452"/>
      <c r="E21" s="453"/>
    </row>
    <row r="22" spans="2:5" ht="24" customHeight="1">
      <c r="B22" s="352"/>
      <c r="C22" s="354" t="s">
        <v>1225</v>
      </c>
      <c r="D22" s="452"/>
      <c r="E22" s="453"/>
    </row>
    <row r="23" spans="2:5" ht="28.5" customHeight="1" thickBot="1">
      <c r="B23" s="352"/>
      <c r="C23" s="361" t="s">
        <v>1226</v>
      </c>
      <c r="D23" s="472"/>
      <c r="E23" s="473"/>
    </row>
    <row r="24" spans="2:5" ht="11.25" customHeight="1">
      <c r="B24" s="352"/>
      <c r="C24" s="485" t="s">
        <v>1227</v>
      </c>
      <c r="D24" s="486"/>
      <c r="E24" s="486"/>
    </row>
    <row r="25" spans="2:5" ht="26.25" customHeight="1">
      <c r="B25" s="352"/>
      <c r="C25" s="440" t="s">
        <v>1189</v>
      </c>
      <c r="D25" s="441"/>
      <c r="E25" s="441"/>
    </row>
    <row r="26" spans="2:5" ht="26.25" customHeight="1">
      <c r="B26" s="352"/>
      <c r="C26" s="477" t="s">
        <v>1251</v>
      </c>
      <c r="D26" s="443"/>
      <c r="E26" s="443"/>
    </row>
    <row r="27" spans="2:6" ht="27.75" customHeight="1">
      <c r="B27" s="350"/>
      <c r="C27" s="470" t="s">
        <v>1254</v>
      </c>
      <c r="D27" s="443"/>
      <c r="E27" s="443"/>
      <c r="F27" s="320"/>
    </row>
    <row r="28" spans="2:6" ht="26.25" customHeight="1" thickBot="1">
      <c r="B28" s="350"/>
      <c r="C28" s="392" t="s">
        <v>1190</v>
      </c>
      <c r="D28" s="362"/>
      <c r="E28" s="362"/>
      <c r="F28" s="320"/>
    </row>
    <row r="29" spans="2:5" ht="102" customHeight="1" thickBot="1">
      <c r="B29" s="352"/>
      <c r="C29" s="474" t="s">
        <v>1250</v>
      </c>
      <c r="D29" s="475"/>
      <c r="E29" s="476"/>
    </row>
    <row r="30" spans="2:5" s="320" customFormat="1" ht="12">
      <c r="B30" s="350"/>
      <c r="C30" s="350"/>
      <c r="D30" s="363"/>
      <c r="E30" s="350"/>
    </row>
    <row r="31" spans="2:5" s="320" customFormat="1" ht="12">
      <c r="B31" s="350"/>
      <c r="C31" s="350"/>
      <c r="D31" s="363"/>
      <c r="E31" s="350"/>
    </row>
    <row r="32" spans="2:5" s="320" customFormat="1" ht="33" customHeight="1">
      <c r="B32" s="350"/>
      <c r="C32" s="350"/>
      <c r="D32" s="363"/>
      <c r="E32" s="350"/>
    </row>
    <row r="33" spans="2:5" ht="12">
      <c r="B33" s="350"/>
      <c r="C33" s="350"/>
      <c r="D33" s="363"/>
      <c r="E33" s="350"/>
    </row>
    <row r="34" spans="2:5" s="320" customFormat="1" ht="13.5" customHeight="1">
      <c r="B34" s="489" t="s">
        <v>1185</v>
      </c>
      <c r="C34" s="490" t="s">
        <v>1185</v>
      </c>
      <c r="D34" s="490"/>
      <c r="E34" s="490"/>
    </row>
    <row r="35" spans="2:5" ht="12">
      <c r="B35" s="350"/>
      <c r="C35" s="466" t="s">
        <v>1186</v>
      </c>
      <c r="D35" s="467"/>
      <c r="E35" s="467"/>
    </row>
    <row r="36" spans="2:5" s="320" customFormat="1" ht="34.5" customHeight="1" thickBot="1">
      <c r="B36" s="471" t="s">
        <v>1187</v>
      </c>
      <c r="C36" s="461"/>
      <c r="D36" s="461"/>
      <c r="E36" s="461"/>
    </row>
    <row r="37" spans="2:5" ht="41.25" customHeight="1">
      <c r="B37" s="464" t="s">
        <v>1219</v>
      </c>
      <c r="C37" s="465"/>
      <c r="D37" s="394"/>
      <c r="E37" s="393" t="s">
        <v>1232</v>
      </c>
    </row>
    <row r="38" spans="2:5" ht="31.5" customHeight="1" thickBot="1">
      <c r="B38" s="462" t="s">
        <v>1220</v>
      </c>
      <c r="C38" s="463"/>
      <c r="D38" s="463"/>
      <c r="E38" s="451"/>
    </row>
    <row r="39" spans="2:5" ht="13.5">
      <c r="B39" s="368"/>
      <c r="C39" s="369"/>
      <c r="D39" s="369"/>
      <c r="E39" s="370"/>
    </row>
    <row r="40" spans="2:5" ht="13.5">
      <c r="B40" s="368"/>
      <c r="C40" s="369"/>
      <c r="D40" s="369"/>
      <c r="E40" s="370"/>
    </row>
    <row r="41" spans="2:5" ht="13.5">
      <c r="B41" s="368"/>
      <c r="C41" s="369"/>
      <c r="D41" s="369"/>
      <c r="E41" s="370"/>
    </row>
    <row r="42" spans="2:5" s="320" customFormat="1" ht="14.25" thickBot="1">
      <c r="B42" s="423"/>
      <c r="C42" s="366"/>
      <c r="D42" s="366"/>
      <c r="E42" s="367"/>
    </row>
    <row r="43" spans="2:5" s="320" customFormat="1" ht="21.75" customHeight="1" thickBot="1">
      <c r="B43" s="468" t="s">
        <v>1188</v>
      </c>
      <c r="C43" s="469"/>
      <c r="D43" s="469"/>
      <c r="E43" s="469"/>
    </row>
    <row r="44" spans="2:5" ht="42" customHeight="1">
      <c r="B44" s="464" t="s">
        <v>1221</v>
      </c>
      <c r="C44" s="465"/>
      <c r="D44" s="365"/>
      <c r="E44" s="393" t="s">
        <v>1232</v>
      </c>
    </row>
    <row r="45" spans="2:5" ht="19.5" customHeight="1" thickBot="1">
      <c r="B45" s="462" t="s">
        <v>1222</v>
      </c>
      <c r="C45" s="463"/>
      <c r="D45" s="463"/>
      <c r="E45" s="451"/>
    </row>
    <row r="46" spans="2:5" ht="12.75" customHeight="1">
      <c r="B46" s="368"/>
      <c r="C46" s="369"/>
      <c r="D46" s="369"/>
      <c r="E46" s="370"/>
    </row>
    <row r="47" spans="2:5" ht="12.75" customHeight="1">
      <c r="B47" s="368"/>
      <c r="C47" s="369"/>
      <c r="D47" s="369"/>
      <c r="E47" s="370"/>
    </row>
    <row r="48" spans="2:5" ht="14.25" thickBot="1">
      <c r="B48" s="395"/>
      <c r="C48" s="396"/>
      <c r="D48" s="396"/>
      <c r="E48" s="359"/>
    </row>
    <row r="49" spans="2:5" s="320" customFormat="1" ht="21.75" customHeight="1" thickBot="1">
      <c r="B49" s="460" t="s">
        <v>1191</v>
      </c>
      <c r="C49" s="461"/>
      <c r="D49" s="461"/>
      <c r="E49" s="461"/>
    </row>
    <row r="50" spans="2:5" ht="36" customHeight="1">
      <c r="B50" s="464" t="s">
        <v>1223</v>
      </c>
      <c r="C50" s="465" t="s">
        <v>1214</v>
      </c>
      <c r="D50" s="365"/>
      <c r="E50" s="393" t="s">
        <v>1232</v>
      </c>
    </row>
    <row r="51" spans="2:5" ht="18.75" customHeight="1" thickBot="1">
      <c r="B51" s="462" t="s">
        <v>1224</v>
      </c>
      <c r="C51" s="463" t="s">
        <v>1192</v>
      </c>
      <c r="D51" s="463"/>
      <c r="E51" s="451"/>
    </row>
    <row r="52" spans="2:5" ht="15.75" customHeight="1">
      <c r="B52" s="368"/>
      <c r="C52" s="369"/>
      <c r="D52" s="369"/>
      <c r="E52" s="370"/>
    </row>
    <row r="53" spans="2:5" ht="13.5" customHeight="1">
      <c r="B53" s="368"/>
      <c r="C53" s="369"/>
      <c r="D53" s="369"/>
      <c r="E53" s="370"/>
    </row>
    <row r="54" spans="2:5" ht="14.25" thickBot="1">
      <c r="B54" s="395"/>
      <c r="C54" s="396"/>
      <c r="D54" s="396"/>
      <c r="E54" s="359"/>
    </row>
    <row r="55" spans="2:5" ht="13.5">
      <c r="B55" s="397"/>
      <c r="C55" s="398"/>
      <c r="D55" s="398"/>
      <c r="E55" s="398"/>
    </row>
    <row r="56" spans="2:5" ht="13.5">
      <c r="B56" s="397"/>
      <c r="C56" s="398"/>
      <c r="D56" s="398"/>
      <c r="E56" s="398"/>
    </row>
    <row r="57" spans="2:5" ht="13.5">
      <c r="B57" s="397"/>
      <c r="C57" s="398"/>
      <c r="D57" s="398"/>
      <c r="E57" s="398"/>
    </row>
    <row r="58" spans="2:5" ht="18" thickBot="1">
      <c r="B58" s="352"/>
      <c r="C58" s="371" t="s">
        <v>1255</v>
      </c>
      <c r="D58" s="364"/>
      <c r="E58" s="352"/>
    </row>
    <row r="59" spans="2:5" ht="30" customHeight="1" thickBot="1">
      <c r="B59" s="352"/>
      <c r="C59" s="372"/>
      <c r="D59" s="373"/>
      <c r="E59" s="374" t="s">
        <v>1256</v>
      </c>
    </row>
    <row r="60" spans="2:5" ht="26.25" customHeight="1" thickBot="1">
      <c r="B60" s="352"/>
      <c r="C60" s="404" t="s">
        <v>1240</v>
      </c>
      <c r="D60" s="405"/>
      <c r="E60" s="406">
        <f>E61+E62+E63+E64+E65</f>
        <v>0</v>
      </c>
    </row>
    <row r="61" spans="2:5" ht="24" customHeight="1">
      <c r="B61" s="352"/>
      <c r="C61" s="402" t="s">
        <v>1233</v>
      </c>
      <c r="D61" s="403"/>
      <c r="E61" s="399"/>
    </row>
    <row r="62" spans="2:5" ht="24" customHeight="1">
      <c r="B62" s="352"/>
      <c r="C62" s="376" t="s">
        <v>1234</v>
      </c>
      <c r="D62" s="377"/>
      <c r="E62" s="400"/>
    </row>
    <row r="63" spans="2:5" ht="24" customHeight="1">
      <c r="B63" s="352"/>
      <c r="C63" s="376" t="s">
        <v>1235</v>
      </c>
      <c r="D63" s="377"/>
      <c r="E63" s="401"/>
    </row>
    <row r="64" spans="2:5" ht="24" customHeight="1">
      <c r="B64" s="352"/>
      <c r="C64" s="376" t="s">
        <v>1236</v>
      </c>
      <c r="D64" s="377"/>
      <c r="E64" s="400"/>
    </row>
    <row r="65" spans="2:5" ht="24" customHeight="1" thickBot="1">
      <c r="B65" s="352"/>
      <c r="C65" s="408" t="s">
        <v>1237</v>
      </c>
      <c r="D65" s="381"/>
      <c r="E65" s="409"/>
    </row>
    <row r="66" spans="2:5" ht="24" customHeight="1">
      <c r="B66" s="352"/>
      <c r="C66" s="402" t="s">
        <v>1238</v>
      </c>
      <c r="D66" s="403"/>
      <c r="E66" s="407"/>
    </row>
    <row r="67" spans="2:5" ht="24" customHeight="1">
      <c r="B67" s="352"/>
      <c r="C67" s="376" t="s">
        <v>1239</v>
      </c>
      <c r="D67" s="377"/>
      <c r="E67" s="378"/>
    </row>
    <row r="68" spans="2:5" ht="24" customHeight="1">
      <c r="B68" s="352"/>
      <c r="C68" s="379" t="s">
        <v>1199</v>
      </c>
      <c r="D68" s="377"/>
      <c r="E68" s="378"/>
    </row>
    <row r="69" spans="2:5" ht="24" customHeight="1">
      <c r="B69" s="352"/>
      <c r="C69" s="480" t="s">
        <v>1200</v>
      </c>
      <c r="D69" s="481"/>
      <c r="E69" s="428"/>
    </row>
    <row r="70" spans="2:5" ht="24" customHeight="1">
      <c r="B70" s="352"/>
      <c r="C70" s="480" t="s">
        <v>1201</v>
      </c>
      <c r="D70" s="481"/>
      <c r="E70" s="428"/>
    </row>
    <row r="71" spans="2:5" ht="24" customHeight="1">
      <c r="B71" s="352"/>
      <c r="C71" s="480" t="s">
        <v>1202</v>
      </c>
      <c r="D71" s="481"/>
      <c r="E71" s="428"/>
    </row>
    <row r="72" spans="2:5" ht="24" customHeight="1">
      <c r="B72" s="352"/>
      <c r="C72" s="480" t="s">
        <v>1203</v>
      </c>
      <c r="D72" s="481"/>
      <c r="E72" s="428"/>
    </row>
    <row r="73" spans="2:5" ht="24" customHeight="1">
      <c r="B73" s="352"/>
      <c r="C73" s="480" t="s">
        <v>1204</v>
      </c>
      <c r="D73" s="481"/>
      <c r="E73" s="428"/>
    </row>
    <row r="74" spans="2:5" ht="24" customHeight="1">
      <c r="B74" s="352"/>
      <c r="C74" s="480" t="s">
        <v>1205</v>
      </c>
      <c r="D74" s="481"/>
      <c r="E74" s="428"/>
    </row>
    <row r="75" spans="2:5" ht="24" customHeight="1">
      <c r="B75" s="352"/>
      <c r="C75" s="480" t="s">
        <v>1206</v>
      </c>
      <c r="D75" s="481"/>
      <c r="E75" s="428"/>
    </row>
    <row r="76" spans="2:5" ht="24" customHeight="1">
      <c r="B76" s="352"/>
      <c r="C76" s="480" t="s">
        <v>1207</v>
      </c>
      <c r="D76" s="481"/>
      <c r="E76" s="428"/>
    </row>
    <row r="77" spans="2:5" ht="24" customHeight="1">
      <c r="B77" s="352"/>
      <c r="C77" s="480" t="s">
        <v>1209</v>
      </c>
      <c r="D77" s="481"/>
      <c r="E77" s="428"/>
    </row>
    <row r="78" spans="2:5" ht="24" customHeight="1" thickBot="1">
      <c r="B78" s="352"/>
      <c r="C78" s="482" t="s">
        <v>1210</v>
      </c>
      <c r="D78" s="483"/>
      <c r="E78" s="435"/>
    </row>
    <row r="79" spans="2:5" ht="24" customHeight="1" thickBot="1">
      <c r="B79" s="352"/>
      <c r="C79" s="436" t="s">
        <v>1208</v>
      </c>
      <c r="D79" s="405"/>
      <c r="E79" s="437">
        <f>SUM(E69:E78)</f>
        <v>0</v>
      </c>
    </row>
    <row r="80" spans="2:5" ht="24" customHeight="1">
      <c r="B80" s="352"/>
      <c r="C80" s="411" t="s">
        <v>1211</v>
      </c>
      <c r="D80" s="375"/>
      <c r="E80" s="427"/>
    </row>
    <row r="81" spans="2:5" ht="24" customHeight="1">
      <c r="B81" s="352"/>
      <c r="C81" s="380" t="s">
        <v>1242</v>
      </c>
      <c r="D81" s="377"/>
      <c r="E81" s="428"/>
    </row>
    <row r="82" spans="2:5" ht="24" customHeight="1" thickBot="1">
      <c r="B82" s="352"/>
      <c r="C82" s="438" t="s">
        <v>1241</v>
      </c>
      <c r="D82" s="410"/>
      <c r="E82" s="435"/>
    </row>
    <row r="83" spans="2:5" ht="24" customHeight="1" thickBot="1">
      <c r="B83" s="352"/>
      <c r="C83" s="439" t="s">
        <v>1212</v>
      </c>
      <c r="D83" s="405"/>
      <c r="E83" s="437">
        <f>SUM(E80:E82)</f>
        <v>0</v>
      </c>
    </row>
    <row r="84" spans="2:5" ht="24" customHeight="1" thickBot="1">
      <c r="B84" s="352"/>
      <c r="C84" s="413" t="s">
        <v>1213</v>
      </c>
      <c r="D84" s="412"/>
      <c r="E84" s="429">
        <f>E79-E83</f>
        <v>0</v>
      </c>
    </row>
    <row r="85" spans="2:5" ht="24" customHeight="1">
      <c r="B85" s="352"/>
      <c r="C85" s="414" t="s">
        <v>1243</v>
      </c>
      <c r="D85" s="375"/>
      <c r="E85" s="430"/>
    </row>
    <row r="86" spans="2:5" ht="24" customHeight="1">
      <c r="B86" s="352"/>
      <c r="C86" s="415" t="s">
        <v>1244</v>
      </c>
      <c r="D86" s="377"/>
      <c r="E86" s="431"/>
    </row>
    <row r="87" spans="2:5" ht="24" customHeight="1" thickBot="1">
      <c r="B87" s="352"/>
      <c r="C87" s="424" t="s">
        <v>1245</v>
      </c>
      <c r="D87" s="410"/>
      <c r="E87" s="432"/>
    </row>
    <row r="88" spans="2:5" ht="24" customHeight="1" thickBot="1">
      <c r="B88" s="352"/>
      <c r="C88" s="425" t="s">
        <v>1246</v>
      </c>
      <c r="D88" s="426"/>
      <c r="E88" s="433">
        <f>SUM(E85:E87)</f>
        <v>0</v>
      </c>
    </row>
    <row r="89" spans="2:5" ht="12">
      <c r="B89" s="352"/>
      <c r="C89" s="352"/>
      <c r="D89" s="364"/>
      <c r="E89" s="352"/>
    </row>
    <row r="90" spans="2:7" ht="21">
      <c r="B90" s="352"/>
      <c r="C90" s="382" t="s">
        <v>1193</v>
      </c>
      <c r="D90" s="382"/>
      <c r="E90" s="382"/>
      <c r="F90" s="348"/>
      <c r="G90" s="348"/>
    </row>
    <row r="91" spans="2:7" ht="18" customHeight="1">
      <c r="B91" s="352"/>
      <c r="C91" s="383" t="s">
        <v>1248</v>
      </c>
      <c r="D91" s="484">
        <f>D5</f>
        <v>0</v>
      </c>
      <c r="E91" s="484"/>
      <c r="F91" s="349"/>
      <c r="G91" s="349"/>
    </row>
    <row r="92" spans="2:7" ht="19.5" customHeight="1">
      <c r="B92" s="352"/>
      <c r="C92" s="478" t="s">
        <v>1194</v>
      </c>
      <c r="D92" s="479"/>
      <c r="E92" s="479"/>
      <c r="F92" s="349"/>
      <c r="G92" s="349"/>
    </row>
    <row r="93" spans="2:7" ht="30" customHeight="1">
      <c r="B93" s="352"/>
      <c r="C93" s="478" t="s">
        <v>1195</v>
      </c>
      <c r="D93" s="479"/>
      <c r="E93" s="479"/>
      <c r="F93" s="349"/>
      <c r="G93" s="349"/>
    </row>
    <row r="94" spans="2:7" ht="15" customHeight="1">
      <c r="B94" s="352"/>
      <c r="C94" s="478" t="s">
        <v>1196</v>
      </c>
      <c r="D94" s="479"/>
      <c r="E94" s="479"/>
      <c r="F94" s="349"/>
      <c r="G94" s="349"/>
    </row>
    <row r="95" spans="2:7" ht="15" customHeight="1">
      <c r="B95" s="352"/>
      <c r="C95" s="478" t="s">
        <v>1197</v>
      </c>
      <c r="D95" s="479"/>
      <c r="E95" s="479"/>
      <c r="F95" s="349"/>
      <c r="G95" s="349"/>
    </row>
    <row r="96" spans="2:7" ht="33" customHeight="1">
      <c r="B96" s="352"/>
      <c r="C96" s="478" t="s">
        <v>1198</v>
      </c>
      <c r="D96" s="479"/>
      <c r="E96" s="479"/>
      <c r="F96" s="349"/>
      <c r="G96" s="349"/>
    </row>
    <row r="97" spans="2:5" s="320" customFormat="1" ht="2.25" customHeight="1">
      <c r="B97" s="350"/>
      <c r="C97" s="350"/>
      <c r="D97" s="363"/>
      <c r="E97" s="350"/>
    </row>
    <row r="98" spans="2:5" s="320" customFormat="1" ht="32.25" customHeight="1">
      <c r="B98" s="466" t="s">
        <v>1247</v>
      </c>
      <c r="C98" s="467"/>
      <c r="D98" s="467"/>
      <c r="E98" s="467"/>
    </row>
    <row r="99" spans="2:5" s="320" customFormat="1" ht="13.5">
      <c r="B99" s="384"/>
      <c r="C99" s="385"/>
      <c r="D99" s="386"/>
      <c r="E99" s="350"/>
    </row>
    <row r="100" spans="2:5" ht="18.75" customHeight="1">
      <c r="B100" s="487" t="s">
        <v>1249</v>
      </c>
      <c r="C100" s="488"/>
      <c r="D100" s="488"/>
      <c r="E100" s="488"/>
    </row>
    <row r="101" spans="2:5" ht="30" customHeight="1">
      <c r="B101" s="387"/>
      <c r="C101" s="416"/>
      <c r="D101" s="389"/>
      <c r="E101" s="388"/>
    </row>
    <row r="102" spans="2:5" ht="12">
      <c r="B102" s="387"/>
      <c r="C102" s="417"/>
      <c r="D102" s="391"/>
      <c r="E102" s="390" t="s">
        <v>162</v>
      </c>
    </row>
    <row r="103" spans="3:5" ht="12">
      <c r="C103" s="345"/>
      <c r="D103" s="347"/>
      <c r="E103" s="345"/>
    </row>
    <row r="104" spans="3:5" ht="12">
      <c r="C104" s="345"/>
      <c r="D104" s="347"/>
      <c r="E104" s="345"/>
    </row>
    <row r="105" spans="3:5" ht="12">
      <c r="C105" s="345"/>
      <c r="D105" s="347"/>
      <c r="E105" s="345"/>
    </row>
    <row r="106" spans="3:5" ht="12">
      <c r="C106" s="345"/>
      <c r="D106" s="347"/>
      <c r="E106" s="345"/>
    </row>
    <row r="107" spans="3:5" ht="12">
      <c r="C107" s="345"/>
      <c r="D107" s="347"/>
      <c r="E107" s="345"/>
    </row>
    <row r="108" spans="3:5" ht="12">
      <c r="C108" s="345"/>
      <c r="D108" s="347"/>
      <c r="E108" s="345"/>
    </row>
    <row r="109" spans="3:5" ht="12">
      <c r="C109" s="345"/>
      <c r="D109" s="347"/>
      <c r="E109" s="345"/>
    </row>
    <row r="110" spans="3:5" ht="12">
      <c r="C110" s="345"/>
      <c r="D110" s="347"/>
      <c r="E110" s="345"/>
    </row>
    <row r="111" spans="3:5" ht="12">
      <c r="C111" s="345"/>
      <c r="D111" s="347"/>
      <c r="E111" s="345"/>
    </row>
    <row r="112" spans="3:5" ht="12">
      <c r="C112" s="345"/>
      <c r="D112" s="347"/>
      <c r="E112" s="345"/>
    </row>
    <row r="113" spans="3:5" ht="12">
      <c r="C113" s="345"/>
      <c r="D113" s="347"/>
      <c r="E113" s="345"/>
    </row>
    <row r="114" spans="3:5" ht="12">
      <c r="C114" s="345"/>
      <c r="D114" s="347"/>
      <c r="E114" s="345"/>
    </row>
    <row r="115" spans="3:5" ht="12">
      <c r="C115" s="345"/>
      <c r="D115" s="347"/>
      <c r="E115" s="345"/>
    </row>
    <row r="116" spans="3:5" ht="12">
      <c r="C116" s="345"/>
      <c r="D116" s="347"/>
      <c r="E116" s="345"/>
    </row>
    <row r="117" spans="3:5" ht="12">
      <c r="C117" s="345"/>
      <c r="D117" s="347"/>
      <c r="E117" s="345"/>
    </row>
    <row r="118" spans="3:5" ht="12">
      <c r="C118" s="345"/>
      <c r="D118" s="347"/>
      <c r="E118" s="345"/>
    </row>
    <row r="119" spans="3:5" ht="12">
      <c r="C119" s="345"/>
      <c r="D119" s="347"/>
      <c r="E119" s="345"/>
    </row>
    <row r="120" spans="3:5" ht="12">
      <c r="C120" s="345"/>
      <c r="D120" s="347"/>
      <c r="E120" s="345"/>
    </row>
    <row r="121" spans="3:5" ht="12">
      <c r="C121" s="345"/>
      <c r="D121" s="347"/>
      <c r="E121" s="345"/>
    </row>
    <row r="122" spans="3:5" ht="12">
      <c r="C122" s="345"/>
      <c r="D122" s="347"/>
      <c r="E122" s="345"/>
    </row>
    <row r="123" spans="3:5" ht="12">
      <c r="C123" s="345"/>
      <c r="D123" s="347"/>
      <c r="E123" s="345"/>
    </row>
    <row r="124" spans="3:5" ht="12">
      <c r="C124" s="345"/>
      <c r="D124" s="347"/>
      <c r="E124" s="345"/>
    </row>
    <row r="125" spans="3:5" ht="12">
      <c r="C125" s="345"/>
      <c r="D125" s="347"/>
      <c r="E125" s="345"/>
    </row>
    <row r="126" spans="3:5" ht="12">
      <c r="C126" s="345"/>
      <c r="D126" s="347"/>
      <c r="E126" s="345"/>
    </row>
    <row r="127" spans="3:5" ht="12">
      <c r="C127" s="345"/>
      <c r="D127" s="347"/>
      <c r="E127" s="345"/>
    </row>
    <row r="128" spans="3:5" ht="12">
      <c r="C128" s="345"/>
      <c r="D128" s="347"/>
      <c r="E128" s="345"/>
    </row>
    <row r="129" spans="3:5" ht="12">
      <c r="C129" s="345"/>
      <c r="D129" s="347"/>
      <c r="E129" s="345"/>
    </row>
    <row r="130" spans="3:5" ht="12">
      <c r="C130" s="345"/>
      <c r="D130" s="347"/>
      <c r="E130" s="345"/>
    </row>
    <row r="131" spans="3:5" ht="12">
      <c r="C131" s="345"/>
      <c r="D131" s="347"/>
      <c r="E131" s="345"/>
    </row>
    <row r="132" spans="3:5" ht="12">
      <c r="C132" s="345"/>
      <c r="D132" s="347"/>
      <c r="E132" s="345"/>
    </row>
    <row r="133" spans="3:5" ht="12">
      <c r="C133" s="345"/>
      <c r="D133" s="347"/>
      <c r="E133" s="345"/>
    </row>
    <row r="134" spans="3:4" ht="12">
      <c r="C134" s="322"/>
      <c r="D134" s="323"/>
    </row>
    <row r="135" spans="3:4" ht="12">
      <c r="C135" s="322"/>
      <c r="D135" s="323"/>
    </row>
    <row r="136" spans="3:4" ht="12">
      <c r="C136" s="322"/>
      <c r="D136" s="323"/>
    </row>
    <row r="137" spans="3:4" ht="12">
      <c r="C137" s="322"/>
      <c r="D137" s="323"/>
    </row>
    <row r="138" spans="3:4" ht="12">
      <c r="C138" s="322"/>
      <c r="D138" s="323"/>
    </row>
    <row r="139" spans="3:4" ht="12">
      <c r="C139" s="322"/>
      <c r="D139" s="323"/>
    </row>
    <row r="140" spans="3:4" ht="12">
      <c r="C140" s="322"/>
      <c r="D140" s="323"/>
    </row>
    <row r="141" spans="3:4" ht="12">
      <c r="C141" s="322"/>
      <c r="D141" s="323"/>
    </row>
    <row r="142" spans="3:4" ht="12">
      <c r="C142" s="322"/>
      <c r="D142" s="323"/>
    </row>
    <row r="143" spans="3:4" ht="12">
      <c r="C143" s="322"/>
      <c r="D143" s="323"/>
    </row>
    <row r="144" spans="3:4" ht="12">
      <c r="C144" s="322"/>
      <c r="D144" s="323"/>
    </row>
    <row r="145" spans="3:4" ht="12">
      <c r="C145" s="322"/>
      <c r="D145" s="323"/>
    </row>
    <row r="146" spans="3:4" ht="12">
      <c r="C146" s="322"/>
      <c r="D146" s="323"/>
    </row>
    <row r="147" spans="3:4" ht="12">
      <c r="C147" s="322"/>
      <c r="D147" s="323"/>
    </row>
    <row r="148" spans="3:4" ht="12">
      <c r="C148" s="322"/>
      <c r="D148" s="323"/>
    </row>
    <row r="149" spans="3:4" ht="12">
      <c r="C149" s="322"/>
      <c r="D149" s="323"/>
    </row>
    <row r="150" spans="3:4" ht="12">
      <c r="C150" s="322"/>
      <c r="D150" s="323"/>
    </row>
    <row r="151" spans="3:4" ht="12">
      <c r="C151" s="322"/>
      <c r="D151" s="323"/>
    </row>
    <row r="152" spans="3:4" ht="12">
      <c r="C152" s="322"/>
      <c r="D152" s="323"/>
    </row>
    <row r="153" spans="3:4" ht="12">
      <c r="C153" s="322"/>
      <c r="D153" s="323"/>
    </row>
    <row r="154" spans="3:4" ht="12">
      <c r="C154" s="322"/>
      <c r="D154" s="323"/>
    </row>
    <row r="155" spans="3:4" ht="12">
      <c r="C155" s="322"/>
      <c r="D155" s="323"/>
    </row>
    <row r="156" spans="3:4" ht="12">
      <c r="C156" s="322"/>
      <c r="D156" s="323"/>
    </row>
    <row r="157" spans="3:4" ht="12">
      <c r="C157" s="322"/>
      <c r="D157" s="323"/>
    </row>
    <row r="158" spans="3:4" ht="12">
      <c r="C158" s="322"/>
      <c r="D158" s="323"/>
    </row>
    <row r="159" spans="3:4" ht="12">
      <c r="C159" s="322"/>
      <c r="D159" s="323"/>
    </row>
    <row r="160" spans="3:4" ht="12">
      <c r="C160" s="322"/>
      <c r="D160" s="323"/>
    </row>
    <row r="161" spans="3:4" ht="12">
      <c r="C161" s="322"/>
      <c r="D161" s="323"/>
    </row>
    <row r="162" spans="3:4" ht="12">
      <c r="C162" s="322"/>
      <c r="D162" s="323"/>
    </row>
    <row r="163" spans="3:4" ht="12">
      <c r="C163" s="322"/>
      <c r="D163" s="323"/>
    </row>
    <row r="164" spans="3:4" ht="12">
      <c r="C164" s="322"/>
      <c r="D164" s="323"/>
    </row>
    <row r="165" spans="3:4" ht="12">
      <c r="C165" s="322"/>
      <c r="D165" s="323"/>
    </row>
    <row r="166" spans="3:4" ht="12">
      <c r="C166" s="322"/>
      <c r="D166" s="323"/>
    </row>
    <row r="167" spans="3:4" ht="12">
      <c r="C167" s="322"/>
      <c r="D167" s="323"/>
    </row>
    <row r="168" spans="3:4" ht="12">
      <c r="C168" s="322"/>
      <c r="D168" s="323"/>
    </row>
    <row r="169" spans="3:4" ht="12">
      <c r="C169" s="322"/>
      <c r="D169" s="323"/>
    </row>
    <row r="170" spans="3:4" ht="12">
      <c r="C170" s="322"/>
      <c r="D170" s="323"/>
    </row>
    <row r="171" spans="3:4" ht="12">
      <c r="C171" s="322"/>
      <c r="D171" s="323"/>
    </row>
    <row r="172" spans="3:4" ht="12">
      <c r="C172" s="322"/>
      <c r="D172" s="323"/>
    </row>
    <row r="173" spans="3:4" ht="12">
      <c r="C173" s="322"/>
      <c r="D173" s="323"/>
    </row>
    <row r="174" spans="3:4" ht="12">
      <c r="C174" s="322"/>
      <c r="D174" s="323"/>
    </row>
    <row r="175" spans="3:4" ht="12">
      <c r="C175" s="322"/>
      <c r="D175" s="323"/>
    </row>
    <row r="176" spans="3:4" ht="12">
      <c r="C176" s="322"/>
      <c r="D176" s="323"/>
    </row>
    <row r="177" spans="3:4" ht="12">
      <c r="C177" s="322"/>
      <c r="D177" s="323"/>
    </row>
    <row r="178" spans="3:4" ht="12">
      <c r="C178" s="322"/>
      <c r="D178" s="323"/>
    </row>
    <row r="179" spans="3:4" ht="12">
      <c r="C179" s="322"/>
      <c r="D179" s="323"/>
    </row>
    <row r="180" spans="3:4" ht="12">
      <c r="C180" s="322"/>
      <c r="D180" s="323"/>
    </row>
    <row r="181" spans="3:4" ht="12">
      <c r="C181" s="322"/>
      <c r="D181" s="323"/>
    </row>
    <row r="182" spans="3:4" ht="12">
      <c r="C182" s="322"/>
      <c r="D182" s="323"/>
    </row>
    <row r="183" spans="3:4" ht="12">
      <c r="C183" s="322"/>
      <c r="D183" s="323"/>
    </row>
    <row r="184" spans="3:4" ht="12">
      <c r="C184" s="322"/>
      <c r="D184" s="323"/>
    </row>
    <row r="185" spans="3:4" ht="12">
      <c r="C185" s="322"/>
      <c r="D185" s="323"/>
    </row>
    <row r="186" spans="3:4" ht="12">
      <c r="C186" s="322"/>
      <c r="D186" s="323"/>
    </row>
    <row r="187" spans="3:4" ht="12">
      <c r="C187" s="322"/>
      <c r="D187" s="323"/>
    </row>
    <row r="188" spans="3:4" ht="12">
      <c r="C188" s="322"/>
      <c r="D188" s="323"/>
    </row>
    <row r="189" spans="3:4" ht="12">
      <c r="C189" s="322"/>
      <c r="D189" s="323"/>
    </row>
    <row r="190" spans="3:4" ht="12">
      <c r="C190" s="322"/>
      <c r="D190" s="323"/>
    </row>
    <row r="191" spans="3:4" ht="12">
      <c r="C191" s="322"/>
      <c r="D191" s="323"/>
    </row>
    <row r="192" spans="3:4" ht="12">
      <c r="C192" s="322"/>
      <c r="D192" s="323"/>
    </row>
    <row r="193" spans="3:4" ht="12">
      <c r="C193" s="322"/>
      <c r="D193" s="323"/>
    </row>
    <row r="194" spans="3:4" ht="12">
      <c r="C194" s="322"/>
      <c r="D194" s="323"/>
    </row>
    <row r="195" spans="3:4" ht="12">
      <c r="C195" s="322"/>
      <c r="D195" s="323"/>
    </row>
    <row r="196" spans="3:4" ht="12">
      <c r="C196" s="322"/>
      <c r="D196" s="323"/>
    </row>
    <row r="197" spans="3:4" ht="12">
      <c r="C197" s="322"/>
      <c r="D197" s="323"/>
    </row>
    <row r="198" spans="3:4" ht="12">
      <c r="C198" s="322"/>
      <c r="D198" s="323"/>
    </row>
    <row r="199" spans="3:4" ht="12">
      <c r="C199" s="322"/>
      <c r="D199" s="323"/>
    </row>
    <row r="200" spans="3:4" ht="12">
      <c r="C200" s="322"/>
      <c r="D200" s="323"/>
    </row>
    <row r="201" spans="3:4" ht="12">
      <c r="C201" s="322"/>
      <c r="D201" s="323"/>
    </row>
    <row r="202" spans="3:4" ht="12">
      <c r="C202" s="322"/>
      <c r="D202" s="323"/>
    </row>
    <row r="203" spans="3:4" ht="12">
      <c r="C203" s="322"/>
      <c r="D203" s="323"/>
    </row>
    <row r="204" spans="3:4" ht="12">
      <c r="C204" s="322"/>
      <c r="D204" s="323"/>
    </row>
    <row r="205" spans="3:4" ht="12">
      <c r="C205" s="322"/>
      <c r="D205" s="323"/>
    </row>
    <row r="206" spans="3:4" ht="12">
      <c r="C206" s="322"/>
      <c r="D206" s="323"/>
    </row>
    <row r="207" spans="3:4" ht="12">
      <c r="C207" s="322"/>
      <c r="D207" s="323"/>
    </row>
    <row r="208" spans="3:4" ht="12">
      <c r="C208" s="322"/>
      <c r="D208" s="323"/>
    </row>
    <row r="209" spans="3:4" ht="12">
      <c r="C209" s="322"/>
      <c r="D209" s="323"/>
    </row>
    <row r="210" spans="3:4" ht="12">
      <c r="C210" s="322"/>
      <c r="D210" s="323"/>
    </row>
    <row r="211" spans="3:4" ht="12">
      <c r="C211" s="322"/>
      <c r="D211" s="323"/>
    </row>
    <row r="212" spans="3:4" ht="12">
      <c r="C212" s="322"/>
      <c r="D212" s="323"/>
    </row>
    <row r="213" spans="3:4" ht="12">
      <c r="C213" s="322"/>
      <c r="D213" s="323"/>
    </row>
    <row r="214" spans="3:4" ht="12">
      <c r="C214" s="322"/>
      <c r="D214" s="323"/>
    </row>
    <row r="215" spans="3:4" ht="12">
      <c r="C215" s="322"/>
      <c r="D215" s="323"/>
    </row>
    <row r="216" spans="3:4" ht="12">
      <c r="C216" s="322"/>
      <c r="D216" s="323"/>
    </row>
    <row r="217" spans="3:4" ht="12">
      <c r="C217" s="322"/>
      <c r="D217" s="323"/>
    </row>
    <row r="218" spans="3:4" ht="12">
      <c r="C218" s="322"/>
      <c r="D218" s="323"/>
    </row>
    <row r="219" spans="3:4" ht="12">
      <c r="C219" s="322"/>
      <c r="D219" s="323"/>
    </row>
    <row r="220" spans="3:4" ht="12">
      <c r="C220" s="322"/>
      <c r="D220" s="323"/>
    </row>
    <row r="221" spans="3:4" ht="12">
      <c r="C221" s="322"/>
      <c r="D221" s="323"/>
    </row>
    <row r="222" spans="3:4" ht="12">
      <c r="C222" s="322"/>
      <c r="D222" s="323"/>
    </row>
    <row r="223" spans="3:4" ht="12">
      <c r="C223" s="322"/>
      <c r="D223" s="323"/>
    </row>
    <row r="224" spans="3:4" ht="12">
      <c r="C224" s="322"/>
      <c r="D224" s="323"/>
    </row>
    <row r="225" spans="3:4" ht="12">
      <c r="C225" s="322"/>
      <c r="D225" s="323"/>
    </row>
    <row r="226" spans="3:4" ht="12">
      <c r="C226" s="322"/>
      <c r="D226" s="323"/>
    </row>
    <row r="227" spans="3:4" ht="12">
      <c r="C227" s="322"/>
      <c r="D227" s="323"/>
    </row>
    <row r="228" spans="3:4" ht="12">
      <c r="C228" s="322"/>
      <c r="D228" s="323"/>
    </row>
    <row r="229" spans="3:4" ht="12">
      <c r="C229" s="322"/>
      <c r="D229" s="323"/>
    </row>
    <row r="230" spans="3:4" ht="12">
      <c r="C230" s="322"/>
      <c r="D230" s="323"/>
    </row>
    <row r="231" spans="3:4" ht="12">
      <c r="C231" s="322"/>
      <c r="D231" s="323"/>
    </row>
    <row r="232" spans="3:4" ht="12">
      <c r="C232" s="322"/>
      <c r="D232" s="323"/>
    </row>
    <row r="233" spans="3:4" ht="12">
      <c r="C233" s="322"/>
      <c r="D233" s="323"/>
    </row>
    <row r="234" spans="3:4" ht="12">
      <c r="C234" s="322"/>
      <c r="D234" s="323"/>
    </row>
    <row r="235" spans="3:4" ht="12">
      <c r="C235" s="322"/>
      <c r="D235" s="323"/>
    </row>
    <row r="236" spans="3:4" ht="12">
      <c r="C236" s="322"/>
      <c r="D236" s="323"/>
    </row>
    <row r="237" spans="3:4" ht="12">
      <c r="C237" s="322"/>
      <c r="D237" s="323"/>
    </row>
    <row r="238" spans="3:4" ht="12">
      <c r="C238" s="322"/>
      <c r="D238" s="323"/>
    </row>
    <row r="239" spans="3:4" ht="12">
      <c r="C239" s="322"/>
      <c r="D239" s="323"/>
    </row>
    <row r="240" spans="3:4" ht="12">
      <c r="C240" s="322"/>
      <c r="D240" s="323"/>
    </row>
    <row r="241" spans="3:4" ht="12">
      <c r="C241" s="322"/>
      <c r="D241" s="323"/>
    </row>
    <row r="242" spans="3:4" ht="12">
      <c r="C242" s="322"/>
      <c r="D242" s="323"/>
    </row>
    <row r="243" spans="3:4" ht="12">
      <c r="C243" s="322"/>
      <c r="D243" s="323"/>
    </row>
    <row r="244" spans="3:4" ht="12">
      <c r="C244" s="322"/>
      <c r="D244" s="323"/>
    </row>
    <row r="245" spans="3:4" ht="12">
      <c r="C245" s="322"/>
      <c r="D245" s="323"/>
    </row>
    <row r="246" spans="3:4" ht="12">
      <c r="C246" s="322"/>
      <c r="D246" s="323"/>
    </row>
    <row r="247" spans="3:4" ht="12">
      <c r="C247" s="322"/>
      <c r="D247" s="323"/>
    </row>
    <row r="248" spans="3:4" ht="12">
      <c r="C248" s="322"/>
      <c r="D248" s="323"/>
    </row>
    <row r="249" spans="3:4" ht="12">
      <c r="C249" s="322"/>
      <c r="D249" s="323"/>
    </row>
    <row r="250" spans="3:4" ht="12">
      <c r="C250" s="322"/>
      <c r="D250" s="323"/>
    </row>
    <row r="251" spans="3:4" ht="12">
      <c r="C251" s="322"/>
      <c r="D251" s="323"/>
    </row>
    <row r="252" spans="3:4" ht="12">
      <c r="C252" s="322"/>
      <c r="D252" s="323"/>
    </row>
    <row r="253" spans="3:4" ht="12">
      <c r="C253" s="322"/>
      <c r="D253" s="323"/>
    </row>
    <row r="254" spans="3:4" ht="12">
      <c r="C254" s="322"/>
      <c r="D254" s="323"/>
    </row>
    <row r="255" spans="3:4" ht="12">
      <c r="C255" s="322"/>
      <c r="D255" s="323"/>
    </row>
    <row r="256" spans="3:4" ht="12">
      <c r="C256" s="322"/>
      <c r="D256" s="323"/>
    </row>
    <row r="257" spans="3:4" ht="12">
      <c r="C257" s="322"/>
      <c r="D257" s="323"/>
    </row>
    <row r="258" spans="3:4" ht="12">
      <c r="C258" s="322"/>
      <c r="D258" s="323"/>
    </row>
    <row r="259" spans="3:4" ht="12">
      <c r="C259" s="322"/>
      <c r="D259" s="323"/>
    </row>
    <row r="260" spans="3:4" ht="12">
      <c r="C260" s="322"/>
      <c r="D260" s="323"/>
    </row>
    <row r="261" spans="3:4" ht="12">
      <c r="C261" s="322"/>
      <c r="D261" s="323"/>
    </row>
    <row r="262" spans="3:4" ht="12">
      <c r="C262" s="322"/>
      <c r="D262" s="323"/>
    </row>
    <row r="263" spans="3:4" ht="12">
      <c r="C263" s="322"/>
      <c r="D263" s="323"/>
    </row>
    <row r="264" spans="3:4" ht="12">
      <c r="C264" s="322"/>
      <c r="D264" s="323"/>
    </row>
    <row r="265" spans="3:4" ht="12">
      <c r="C265" s="322"/>
      <c r="D265" s="323"/>
    </row>
    <row r="266" spans="3:4" ht="12">
      <c r="C266" s="322"/>
      <c r="D266" s="323"/>
    </row>
    <row r="267" spans="3:4" ht="12">
      <c r="C267" s="322"/>
      <c r="D267" s="323"/>
    </row>
    <row r="268" spans="3:4" ht="12">
      <c r="C268" s="322"/>
      <c r="D268" s="323"/>
    </row>
    <row r="269" spans="3:4" ht="12">
      <c r="C269" s="322"/>
      <c r="D269" s="323"/>
    </row>
    <row r="270" spans="3:4" ht="12">
      <c r="C270" s="322"/>
      <c r="D270" s="323"/>
    </row>
    <row r="271" spans="3:4" ht="12">
      <c r="C271" s="322"/>
      <c r="D271" s="323"/>
    </row>
    <row r="272" spans="3:4" ht="12">
      <c r="C272" s="322"/>
      <c r="D272" s="323"/>
    </row>
    <row r="273" spans="3:4" ht="12">
      <c r="C273" s="322"/>
      <c r="D273" s="323"/>
    </row>
    <row r="274" spans="3:4" ht="12">
      <c r="C274" s="322"/>
      <c r="D274" s="323"/>
    </row>
    <row r="275" spans="3:4" ht="12">
      <c r="C275" s="322"/>
      <c r="D275" s="323"/>
    </row>
    <row r="276" spans="3:4" ht="12">
      <c r="C276" s="322"/>
      <c r="D276" s="323"/>
    </row>
    <row r="277" spans="3:4" ht="12">
      <c r="C277" s="322"/>
      <c r="D277" s="323"/>
    </row>
    <row r="278" spans="3:4" ht="12">
      <c r="C278" s="322"/>
      <c r="D278" s="323"/>
    </row>
    <row r="279" spans="3:4" ht="12">
      <c r="C279" s="322"/>
      <c r="D279" s="323"/>
    </row>
    <row r="280" spans="3:4" ht="12">
      <c r="C280" s="322"/>
      <c r="D280" s="323"/>
    </row>
    <row r="281" spans="3:4" ht="12">
      <c r="C281" s="322"/>
      <c r="D281" s="323"/>
    </row>
    <row r="282" spans="3:4" ht="12">
      <c r="C282" s="322"/>
      <c r="D282" s="323"/>
    </row>
    <row r="283" spans="3:4" ht="12">
      <c r="C283" s="322"/>
      <c r="D283" s="323"/>
    </row>
    <row r="284" spans="3:4" ht="12">
      <c r="C284" s="322"/>
      <c r="D284" s="323"/>
    </row>
    <row r="285" spans="3:4" ht="12">
      <c r="C285" s="322"/>
      <c r="D285" s="323"/>
    </row>
    <row r="286" spans="3:4" ht="12">
      <c r="C286" s="322"/>
      <c r="D286" s="323"/>
    </row>
    <row r="287" spans="3:4" ht="12">
      <c r="C287" s="322"/>
      <c r="D287" s="323"/>
    </row>
    <row r="288" spans="3:4" ht="12">
      <c r="C288" s="322"/>
      <c r="D288" s="323"/>
    </row>
    <row r="289" spans="3:4" ht="12">
      <c r="C289" s="322"/>
      <c r="D289" s="323"/>
    </row>
    <row r="290" spans="3:4" ht="12">
      <c r="C290" s="322"/>
      <c r="D290" s="323"/>
    </row>
    <row r="291" spans="3:4" ht="12">
      <c r="C291" s="322"/>
      <c r="D291" s="323"/>
    </row>
    <row r="292" spans="3:4" ht="12">
      <c r="C292" s="322"/>
      <c r="D292" s="323"/>
    </row>
    <row r="293" spans="3:4" ht="12">
      <c r="C293" s="322"/>
      <c r="D293" s="323"/>
    </row>
    <row r="294" spans="3:4" ht="12">
      <c r="C294" s="322"/>
      <c r="D294" s="323"/>
    </row>
    <row r="295" spans="3:4" ht="12">
      <c r="C295" s="322"/>
      <c r="D295" s="323"/>
    </row>
    <row r="296" spans="3:4" ht="12">
      <c r="C296" s="322"/>
      <c r="D296" s="323"/>
    </row>
    <row r="297" spans="3:4" ht="12">
      <c r="C297" s="322"/>
      <c r="D297" s="323"/>
    </row>
    <row r="298" spans="3:4" ht="12">
      <c r="C298" s="322"/>
      <c r="D298" s="323"/>
    </row>
    <row r="299" spans="3:4" ht="12">
      <c r="C299" s="322"/>
      <c r="D299" s="323"/>
    </row>
    <row r="300" spans="3:4" ht="12">
      <c r="C300" s="322"/>
      <c r="D300" s="323"/>
    </row>
    <row r="301" spans="3:4" ht="12">
      <c r="C301" s="322"/>
      <c r="D301" s="323"/>
    </row>
    <row r="302" spans="3:4" ht="12">
      <c r="C302" s="322"/>
      <c r="D302" s="323"/>
    </row>
    <row r="303" spans="3:4" ht="12">
      <c r="C303" s="322"/>
      <c r="D303" s="323"/>
    </row>
    <row r="304" spans="3:4" ht="12">
      <c r="C304" s="322"/>
      <c r="D304" s="323"/>
    </row>
    <row r="305" spans="3:4" ht="12">
      <c r="C305" s="322"/>
      <c r="D305" s="323"/>
    </row>
    <row r="306" spans="3:4" ht="12">
      <c r="C306" s="322"/>
      <c r="D306" s="323"/>
    </row>
    <row r="307" spans="3:4" ht="12">
      <c r="C307" s="322"/>
      <c r="D307" s="323"/>
    </row>
    <row r="308" spans="3:4" ht="12">
      <c r="C308" s="322"/>
      <c r="D308" s="323"/>
    </row>
    <row r="309" spans="3:4" ht="12">
      <c r="C309" s="322"/>
      <c r="D309" s="323"/>
    </row>
    <row r="310" spans="3:4" ht="12">
      <c r="C310" s="322"/>
      <c r="D310" s="323"/>
    </row>
    <row r="311" spans="3:4" ht="12">
      <c r="C311" s="322"/>
      <c r="D311" s="323"/>
    </row>
    <row r="312" spans="3:4" ht="12">
      <c r="C312" s="322"/>
      <c r="D312" s="323"/>
    </row>
    <row r="313" spans="3:4" ht="12">
      <c r="C313" s="322"/>
      <c r="D313" s="323"/>
    </row>
    <row r="314" spans="3:4" ht="12">
      <c r="C314" s="322"/>
      <c r="D314" s="323"/>
    </row>
    <row r="315" spans="3:4" ht="12">
      <c r="C315" s="322"/>
      <c r="D315" s="323"/>
    </row>
    <row r="316" spans="3:4" ht="12">
      <c r="C316" s="322"/>
      <c r="D316" s="323"/>
    </row>
    <row r="317" spans="3:4" ht="12">
      <c r="C317" s="322"/>
      <c r="D317" s="323"/>
    </row>
    <row r="318" spans="3:4" ht="12">
      <c r="C318" s="322"/>
      <c r="D318" s="323"/>
    </row>
    <row r="319" spans="3:4" ht="12">
      <c r="C319" s="322"/>
      <c r="D319" s="323"/>
    </row>
    <row r="320" spans="3:4" ht="12">
      <c r="C320" s="322"/>
      <c r="D320" s="323"/>
    </row>
    <row r="321" spans="3:4" ht="12">
      <c r="C321" s="322"/>
      <c r="D321" s="323"/>
    </row>
    <row r="322" spans="3:4" ht="12">
      <c r="C322" s="322"/>
      <c r="D322" s="323"/>
    </row>
    <row r="323" spans="3:4" ht="12">
      <c r="C323" s="322"/>
      <c r="D323" s="323"/>
    </row>
    <row r="324" spans="3:4" ht="12">
      <c r="C324" s="322"/>
      <c r="D324" s="323"/>
    </row>
    <row r="325" spans="3:4" ht="12">
      <c r="C325" s="322"/>
      <c r="D325" s="323"/>
    </row>
    <row r="326" spans="3:4" ht="12">
      <c r="C326" s="322"/>
      <c r="D326" s="323"/>
    </row>
    <row r="327" spans="3:4" ht="12">
      <c r="C327" s="322"/>
      <c r="D327" s="323"/>
    </row>
    <row r="328" spans="3:4" ht="12">
      <c r="C328" s="322"/>
      <c r="D328" s="323"/>
    </row>
    <row r="329" spans="3:4" ht="12">
      <c r="C329" s="322"/>
      <c r="D329" s="323"/>
    </row>
    <row r="330" spans="3:4" ht="12">
      <c r="C330" s="322"/>
      <c r="D330" s="323"/>
    </row>
    <row r="331" spans="3:4" ht="12">
      <c r="C331" s="322"/>
      <c r="D331" s="323"/>
    </row>
    <row r="332" spans="3:4" ht="12">
      <c r="C332" s="322"/>
      <c r="D332" s="323"/>
    </row>
    <row r="333" spans="3:4" ht="12">
      <c r="C333" s="322"/>
      <c r="D333" s="323"/>
    </row>
    <row r="334" spans="3:4" ht="12">
      <c r="C334" s="322"/>
      <c r="D334" s="323"/>
    </row>
    <row r="335" spans="3:4" ht="12">
      <c r="C335" s="322"/>
      <c r="D335" s="323"/>
    </row>
    <row r="336" spans="3:4" ht="12">
      <c r="C336" s="322"/>
      <c r="D336" s="323"/>
    </row>
    <row r="337" spans="3:4" ht="12">
      <c r="C337" s="322"/>
      <c r="D337" s="323"/>
    </row>
    <row r="338" spans="3:4" ht="12">
      <c r="C338" s="322"/>
      <c r="D338" s="323"/>
    </row>
    <row r="339" spans="3:4" ht="12">
      <c r="C339" s="322"/>
      <c r="D339" s="323"/>
    </row>
    <row r="340" spans="3:4" ht="12">
      <c r="C340" s="322"/>
      <c r="D340" s="323"/>
    </row>
    <row r="341" spans="3:4" ht="12">
      <c r="C341" s="322"/>
      <c r="D341" s="323"/>
    </row>
    <row r="342" spans="3:4" ht="12">
      <c r="C342" s="322"/>
      <c r="D342" s="323"/>
    </row>
    <row r="343" spans="3:4" ht="12">
      <c r="C343" s="322"/>
      <c r="D343" s="323"/>
    </row>
    <row r="344" spans="3:4" ht="12">
      <c r="C344" s="322"/>
      <c r="D344" s="323"/>
    </row>
    <row r="345" spans="3:4" ht="12">
      <c r="C345" s="322"/>
      <c r="D345" s="323"/>
    </row>
    <row r="346" spans="3:4" ht="12">
      <c r="C346" s="322"/>
      <c r="D346" s="323"/>
    </row>
    <row r="347" spans="3:4" ht="12">
      <c r="C347" s="322"/>
      <c r="D347" s="323"/>
    </row>
    <row r="348" spans="3:4" ht="12">
      <c r="C348" s="322"/>
      <c r="D348" s="323"/>
    </row>
    <row r="349" spans="3:4" ht="12">
      <c r="C349" s="322"/>
      <c r="D349" s="323"/>
    </row>
    <row r="350" spans="3:4" ht="12">
      <c r="C350" s="322"/>
      <c r="D350" s="323"/>
    </row>
    <row r="351" spans="3:4" ht="12">
      <c r="C351" s="322"/>
      <c r="D351" s="323"/>
    </row>
    <row r="352" spans="3:4" ht="12">
      <c r="C352" s="322"/>
      <c r="D352" s="323"/>
    </row>
    <row r="353" spans="3:4" ht="12">
      <c r="C353" s="322"/>
      <c r="D353" s="323"/>
    </row>
    <row r="354" spans="3:4" ht="12">
      <c r="C354" s="322"/>
      <c r="D354" s="323"/>
    </row>
    <row r="355" spans="3:4" ht="12">
      <c r="C355" s="322"/>
      <c r="D355" s="323"/>
    </row>
    <row r="356" spans="3:4" ht="12">
      <c r="C356" s="322"/>
      <c r="D356" s="323"/>
    </row>
    <row r="357" spans="3:4" ht="12">
      <c r="C357" s="322"/>
      <c r="D357" s="323"/>
    </row>
    <row r="358" spans="3:4" ht="12">
      <c r="C358" s="322"/>
      <c r="D358" s="323"/>
    </row>
    <row r="359" spans="3:4" ht="12">
      <c r="C359" s="322"/>
      <c r="D359" s="323"/>
    </row>
    <row r="360" spans="3:4" ht="12">
      <c r="C360" s="322"/>
      <c r="D360" s="323"/>
    </row>
    <row r="361" spans="3:4" ht="12">
      <c r="C361" s="322"/>
      <c r="D361" s="323"/>
    </row>
    <row r="362" spans="3:4" ht="12">
      <c r="C362" s="322"/>
      <c r="D362" s="323"/>
    </row>
    <row r="363" spans="3:4" ht="12">
      <c r="C363" s="322"/>
      <c r="D363" s="323"/>
    </row>
    <row r="364" spans="3:4" ht="12">
      <c r="C364" s="322"/>
      <c r="D364" s="323"/>
    </row>
    <row r="365" spans="3:4" ht="12">
      <c r="C365" s="322"/>
      <c r="D365" s="323"/>
    </row>
    <row r="366" spans="3:4" ht="12">
      <c r="C366" s="322"/>
      <c r="D366" s="323"/>
    </row>
    <row r="367" spans="3:4" ht="12">
      <c r="C367" s="322"/>
      <c r="D367" s="323"/>
    </row>
    <row r="368" spans="3:4" ht="12">
      <c r="C368" s="322"/>
      <c r="D368" s="323"/>
    </row>
    <row r="369" spans="3:4" ht="12">
      <c r="C369" s="322"/>
      <c r="D369" s="323"/>
    </row>
    <row r="370" spans="3:4" ht="12">
      <c r="C370" s="322"/>
      <c r="D370" s="323"/>
    </row>
    <row r="371" spans="3:4" ht="12">
      <c r="C371" s="322"/>
      <c r="D371" s="323"/>
    </row>
    <row r="372" spans="3:4" ht="12">
      <c r="C372" s="322"/>
      <c r="D372" s="323"/>
    </row>
    <row r="373" spans="3:4" ht="12">
      <c r="C373" s="322"/>
      <c r="D373" s="323"/>
    </row>
    <row r="374" spans="3:4" ht="12">
      <c r="C374" s="322"/>
      <c r="D374" s="323"/>
    </row>
    <row r="375" spans="3:4" ht="12">
      <c r="C375" s="322"/>
      <c r="D375" s="323"/>
    </row>
    <row r="376" spans="3:4" ht="12">
      <c r="C376" s="322"/>
      <c r="D376" s="323"/>
    </row>
    <row r="377" spans="3:4" ht="12">
      <c r="C377" s="322"/>
      <c r="D377" s="323"/>
    </row>
    <row r="378" spans="3:4" ht="12">
      <c r="C378" s="322"/>
      <c r="D378" s="323"/>
    </row>
    <row r="379" spans="3:4" ht="12">
      <c r="C379" s="322"/>
      <c r="D379" s="323"/>
    </row>
    <row r="380" spans="3:4" ht="12">
      <c r="C380" s="322"/>
      <c r="D380" s="323"/>
    </row>
    <row r="381" spans="3:4" ht="12">
      <c r="C381" s="322"/>
      <c r="D381" s="323"/>
    </row>
    <row r="382" spans="3:4" ht="12">
      <c r="C382" s="322"/>
      <c r="D382" s="323"/>
    </row>
    <row r="383" spans="3:4" ht="12">
      <c r="C383" s="322"/>
      <c r="D383" s="323"/>
    </row>
    <row r="384" spans="3:4" ht="12">
      <c r="C384" s="322"/>
      <c r="D384" s="323"/>
    </row>
    <row r="385" spans="3:4" ht="12">
      <c r="C385" s="322"/>
      <c r="D385" s="323"/>
    </row>
    <row r="386" spans="3:4" ht="12">
      <c r="C386" s="322"/>
      <c r="D386" s="323"/>
    </row>
    <row r="387" spans="3:4" ht="12">
      <c r="C387" s="322"/>
      <c r="D387" s="323"/>
    </row>
    <row r="388" spans="3:4" ht="12">
      <c r="C388" s="322"/>
      <c r="D388" s="323"/>
    </row>
    <row r="389" spans="3:4" ht="12">
      <c r="C389" s="322"/>
      <c r="D389" s="323"/>
    </row>
    <row r="390" spans="3:4" ht="12">
      <c r="C390" s="322"/>
      <c r="D390" s="323"/>
    </row>
    <row r="391" spans="3:4" ht="12">
      <c r="C391" s="322"/>
      <c r="D391" s="323"/>
    </row>
    <row r="392" spans="3:4" ht="12">
      <c r="C392" s="322"/>
      <c r="D392" s="323"/>
    </row>
    <row r="393" spans="3:4" ht="12">
      <c r="C393" s="322"/>
      <c r="D393" s="323"/>
    </row>
    <row r="394" spans="3:4" ht="12">
      <c r="C394" s="322"/>
      <c r="D394" s="323"/>
    </row>
    <row r="395" spans="3:4" ht="12">
      <c r="C395" s="322"/>
      <c r="D395" s="323"/>
    </row>
    <row r="396" spans="3:4" ht="12">
      <c r="C396" s="322"/>
      <c r="D396" s="323"/>
    </row>
    <row r="397" spans="3:4" ht="12">
      <c r="C397" s="322"/>
      <c r="D397" s="323"/>
    </row>
    <row r="398" spans="3:4" ht="12">
      <c r="C398" s="322"/>
      <c r="D398" s="323"/>
    </row>
    <row r="399" spans="3:4" ht="12">
      <c r="C399" s="322"/>
      <c r="D399" s="323"/>
    </row>
    <row r="400" spans="3:4" ht="12">
      <c r="C400" s="322"/>
      <c r="D400" s="323"/>
    </row>
    <row r="401" spans="3:4" ht="12">
      <c r="C401" s="322"/>
      <c r="D401" s="323"/>
    </row>
    <row r="402" spans="3:4" ht="12">
      <c r="C402" s="322"/>
      <c r="D402" s="323"/>
    </row>
    <row r="403" spans="3:4" ht="12">
      <c r="C403" s="322"/>
      <c r="D403" s="323"/>
    </row>
    <row r="404" spans="3:4" ht="12">
      <c r="C404" s="322"/>
      <c r="D404" s="323"/>
    </row>
    <row r="405" spans="3:4" ht="12">
      <c r="C405" s="322"/>
      <c r="D405" s="323"/>
    </row>
    <row r="406" spans="3:4" ht="12">
      <c r="C406" s="322"/>
      <c r="D406" s="323"/>
    </row>
    <row r="407" spans="3:4" ht="12">
      <c r="C407" s="322"/>
      <c r="D407" s="323"/>
    </row>
    <row r="408" spans="3:4" ht="12">
      <c r="C408" s="322"/>
      <c r="D408" s="323"/>
    </row>
    <row r="409" spans="3:4" ht="12">
      <c r="C409" s="322"/>
      <c r="D409" s="323"/>
    </row>
    <row r="410" spans="3:4" ht="12">
      <c r="C410" s="322"/>
      <c r="D410" s="323"/>
    </row>
    <row r="411" spans="3:4" ht="12">
      <c r="C411" s="322"/>
      <c r="D411" s="323"/>
    </row>
    <row r="412" spans="3:4" ht="12">
      <c r="C412" s="322"/>
      <c r="D412" s="323"/>
    </row>
    <row r="413" spans="3:4" ht="12">
      <c r="C413" s="322"/>
      <c r="D413" s="323"/>
    </row>
    <row r="414" spans="3:4" ht="12">
      <c r="C414" s="322"/>
      <c r="D414" s="323"/>
    </row>
    <row r="415" spans="3:4" ht="12">
      <c r="C415" s="322"/>
      <c r="D415" s="323"/>
    </row>
    <row r="416" spans="3:4" ht="12">
      <c r="C416" s="322"/>
      <c r="D416" s="323"/>
    </row>
    <row r="417" spans="3:4" ht="12">
      <c r="C417" s="322"/>
      <c r="D417" s="323"/>
    </row>
    <row r="418" spans="3:4" ht="12">
      <c r="C418" s="322"/>
      <c r="D418" s="323"/>
    </row>
    <row r="419" spans="3:4" ht="12">
      <c r="C419" s="322"/>
      <c r="D419" s="323"/>
    </row>
    <row r="420" spans="3:4" ht="12">
      <c r="C420" s="322"/>
      <c r="D420" s="323"/>
    </row>
    <row r="421" spans="3:4" ht="12">
      <c r="C421" s="322"/>
      <c r="D421" s="323"/>
    </row>
    <row r="422" spans="3:4" ht="12">
      <c r="C422" s="322"/>
      <c r="D422" s="323"/>
    </row>
    <row r="423" spans="3:4" ht="12">
      <c r="C423" s="322"/>
      <c r="D423" s="323"/>
    </row>
    <row r="424" spans="3:4" ht="12">
      <c r="C424" s="322"/>
      <c r="D424" s="323"/>
    </row>
    <row r="425" spans="3:4" ht="12">
      <c r="C425" s="322"/>
      <c r="D425" s="323"/>
    </row>
    <row r="426" spans="3:4" ht="12">
      <c r="C426" s="322"/>
      <c r="D426" s="323"/>
    </row>
    <row r="427" spans="3:4" ht="12">
      <c r="C427" s="322"/>
      <c r="D427" s="323"/>
    </row>
    <row r="428" spans="3:4" ht="12">
      <c r="C428" s="322"/>
      <c r="D428" s="323"/>
    </row>
    <row r="429" spans="3:4" ht="12">
      <c r="C429" s="322"/>
      <c r="D429" s="323"/>
    </row>
    <row r="430" spans="3:4" ht="12">
      <c r="C430" s="322"/>
      <c r="D430" s="323"/>
    </row>
    <row r="431" spans="3:4" ht="12">
      <c r="C431" s="322"/>
      <c r="D431" s="323"/>
    </row>
    <row r="432" spans="3:4" ht="12">
      <c r="C432" s="322"/>
      <c r="D432" s="323"/>
    </row>
    <row r="433" spans="3:4" ht="12">
      <c r="C433" s="322"/>
      <c r="D433" s="323"/>
    </row>
    <row r="434" spans="3:4" ht="12">
      <c r="C434" s="322"/>
      <c r="D434" s="323"/>
    </row>
    <row r="435" spans="3:4" ht="12">
      <c r="C435" s="322"/>
      <c r="D435" s="323"/>
    </row>
    <row r="436" spans="3:4" ht="12">
      <c r="C436" s="322"/>
      <c r="D436" s="323"/>
    </row>
    <row r="437" spans="3:4" ht="12">
      <c r="C437" s="322"/>
      <c r="D437" s="323"/>
    </row>
    <row r="438" spans="3:4" ht="12">
      <c r="C438" s="322"/>
      <c r="D438" s="323"/>
    </row>
    <row r="439" spans="3:4" ht="12">
      <c r="C439" s="322"/>
      <c r="D439" s="323"/>
    </row>
    <row r="440" spans="3:4" ht="12">
      <c r="C440" s="322"/>
      <c r="D440" s="323"/>
    </row>
    <row r="441" spans="3:4" ht="12">
      <c r="C441" s="322"/>
      <c r="D441" s="323"/>
    </row>
    <row r="442" spans="3:4" ht="12">
      <c r="C442" s="322"/>
      <c r="D442" s="323"/>
    </row>
    <row r="443" spans="3:4" ht="12">
      <c r="C443" s="322"/>
      <c r="D443" s="323"/>
    </row>
    <row r="444" spans="3:4" ht="12">
      <c r="C444" s="322"/>
      <c r="D444" s="323"/>
    </row>
    <row r="445" spans="3:4" ht="12">
      <c r="C445" s="322"/>
      <c r="D445" s="323"/>
    </row>
    <row r="446" spans="3:4" ht="12">
      <c r="C446" s="322"/>
      <c r="D446" s="323"/>
    </row>
    <row r="447" spans="3:4" ht="12">
      <c r="C447" s="322"/>
      <c r="D447" s="323"/>
    </row>
    <row r="448" spans="3:4" ht="12">
      <c r="C448" s="322"/>
      <c r="D448" s="323"/>
    </row>
    <row r="449" spans="3:4" ht="12">
      <c r="C449" s="322"/>
      <c r="D449" s="323"/>
    </row>
    <row r="450" spans="3:4" ht="12">
      <c r="C450" s="322"/>
      <c r="D450" s="323"/>
    </row>
    <row r="451" spans="3:4" ht="12">
      <c r="C451" s="322"/>
      <c r="D451" s="323"/>
    </row>
    <row r="452" ht="12">
      <c r="E452" s="323" t="s">
        <v>135</v>
      </c>
    </row>
    <row r="453" spans="3:5" ht="12">
      <c r="C453" s="2" t="s">
        <v>95</v>
      </c>
      <c r="D453" s="325" t="s">
        <v>95</v>
      </c>
      <c r="E453" s="322">
        <v>43</v>
      </c>
    </row>
    <row r="454" spans="3:5" ht="12">
      <c r="C454" s="2" t="s">
        <v>75</v>
      </c>
      <c r="D454" s="325" t="s">
        <v>75</v>
      </c>
      <c r="E454" s="322">
        <v>43</v>
      </c>
    </row>
    <row r="455" spans="3:5" ht="12">
      <c r="C455" s="2" t="s">
        <v>77</v>
      </c>
      <c r="D455" s="325" t="s">
        <v>77</v>
      </c>
      <c r="E455" s="322">
        <v>43</v>
      </c>
    </row>
    <row r="456" spans="3:5" ht="12">
      <c r="C456" s="2" t="s">
        <v>80</v>
      </c>
      <c r="D456" s="325" t="s">
        <v>80</v>
      </c>
      <c r="E456" s="322">
        <v>43</v>
      </c>
    </row>
    <row r="457" spans="3:5" ht="12">
      <c r="C457" s="2" t="s">
        <v>81</v>
      </c>
      <c r="D457" s="325" t="s">
        <v>81</v>
      </c>
      <c r="E457" s="322">
        <v>43</v>
      </c>
    </row>
    <row r="458" spans="3:5" ht="12">
      <c r="C458" s="2" t="s">
        <v>82</v>
      </c>
      <c r="D458" s="325" t="s">
        <v>82</v>
      </c>
      <c r="E458" s="322">
        <v>43</v>
      </c>
    </row>
    <row r="459" spans="3:5" ht="12">
      <c r="C459" s="2" t="s">
        <v>76</v>
      </c>
      <c r="D459" s="325" t="s">
        <v>76</v>
      </c>
      <c r="E459" s="322">
        <v>43</v>
      </c>
    </row>
    <row r="460" spans="3:5" ht="12">
      <c r="C460" s="126" t="s">
        <v>184</v>
      </c>
      <c r="D460" s="326" t="s">
        <v>184</v>
      </c>
      <c r="E460" s="322">
        <v>43</v>
      </c>
    </row>
    <row r="461" spans="3:5" ht="12">
      <c r="C461" s="2" t="s">
        <v>78</v>
      </c>
      <c r="D461" s="325" t="s">
        <v>78</v>
      </c>
      <c r="E461" s="322">
        <v>43</v>
      </c>
    </row>
    <row r="462" spans="3:5" ht="12">
      <c r="C462" s="2" t="s">
        <v>79</v>
      </c>
      <c r="D462" s="325" t="s">
        <v>79</v>
      </c>
      <c r="E462" s="322">
        <v>43</v>
      </c>
    </row>
    <row r="463" spans="3:5" ht="12">
      <c r="C463" s="2" t="s">
        <v>70</v>
      </c>
      <c r="D463" s="325" t="s">
        <v>70</v>
      </c>
      <c r="E463" s="322">
        <v>43</v>
      </c>
    </row>
    <row r="464" spans="3:5" ht="12">
      <c r="C464" s="2" t="s">
        <v>71</v>
      </c>
      <c r="D464" s="325" t="s">
        <v>71</v>
      </c>
      <c r="E464" s="322">
        <v>43</v>
      </c>
    </row>
    <row r="465" spans="3:5" ht="12">
      <c r="C465" s="2" t="s">
        <v>72</v>
      </c>
      <c r="D465" s="325" t="s">
        <v>72</v>
      </c>
      <c r="E465" s="322">
        <v>43</v>
      </c>
    </row>
    <row r="466" spans="3:5" ht="12">
      <c r="C466" s="2" t="s">
        <v>73</v>
      </c>
      <c r="D466" s="325" t="s">
        <v>73</v>
      </c>
      <c r="E466" s="322">
        <v>43</v>
      </c>
    </row>
    <row r="467" spans="3:5" ht="12">
      <c r="C467" s="2" t="s">
        <v>74</v>
      </c>
      <c r="D467" s="325" t="s">
        <v>74</v>
      </c>
      <c r="E467" s="322">
        <v>43</v>
      </c>
    </row>
    <row r="468" spans="3:5" ht="12">
      <c r="C468" s="2" t="s">
        <v>175</v>
      </c>
      <c r="D468" s="325" t="s">
        <v>175</v>
      </c>
      <c r="E468" s="322">
        <v>43</v>
      </c>
    </row>
    <row r="469" spans="3:5" ht="12">
      <c r="C469" s="2" t="s">
        <v>85</v>
      </c>
      <c r="D469" s="325" t="s">
        <v>85</v>
      </c>
      <c r="E469" s="322">
        <v>43</v>
      </c>
    </row>
    <row r="470" spans="3:5" ht="12">
      <c r="C470" s="2" t="s">
        <v>86</v>
      </c>
      <c r="D470" s="325" t="s">
        <v>86</v>
      </c>
      <c r="E470" s="322">
        <v>43</v>
      </c>
    </row>
    <row r="471" spans="3:5" ht="12">
      <c r="C471" s="2" t="s">
        <v>87</v>
      </c>
      <c r="D471" s="325" t="s">
        <v>87</v>
      </c>
      <c r="E471" s="322">
        <v>43</v>
      </c>
    </row>
    <row r="472" spans="3:5" ht="12">
      <c r="C472" s="2" t="s">
        <v>83</v>
      </c>
      <c r="D472" s="325" t="s">
        <v>83</v>
      </c>
      <c r="E472" s="322">
        <v>43</v>
      </c>
    </row>
    <row r="473" spans="3:5" ht="12">
      <c r="C473" s="2" t="s">
        <v>84</v>
      </c>
      <c r="D473" s="325" t="s">
        <v>84</v>
      </c>
      <c r="E473" s="322">
        <v>43</v>
      </c>
    </row>
    <row r="474" spans="3:5" ht="12">
      <c r="C474" s="2" t="s">
        <v>88</v>
      </c>
      <c r="D474" s="325" t="s">
        <v>88</v>
      </c>
      <c r="E474" s="322">
        <v>43</v>
      </c>
    </row>
    <row r="475" spans="3:5" ht="12">
      <c r="C475" s="2" t="s">
        <v>89</v>
      </c>
      <c r="D475" s="325" t="s">
        <v>89</v>
      </c>
      <c r="E475" s="322">
        <v>43</v>
      </c>
    </row>
    <row r="476" spans="3:5" ht="12">
      <c r="C476" s="2" t="s">
        <v>90</v>
      </c>
      <c r="D476" s="325" t="s">
        <v>90</v>
      </c>
      <c r="E476" s="322">
        <v>43</v>
      </c>
    </row>
    <row r="477" spans="3:5" ht="12">
      <c r="C477" s="2" t="s">
        <v>91</v>
      </c>
      <c r="D477" s="325" t="s">
        <v>91</v>
      </c>
      <c r="E477" s="322">
        <v>43</v>
      </c>
    </row>
    <row r="478" spans="3:5" ht="12">
      <c r="C478" s="2" t="s">
        <v>92</v>
      </c>
      <c r="D478" s="325" t="s">
        <v>92</v>
      </c>
      <c r="E478" s="322">
        <v>43</v>
      </c>
    </row>
    <row r="479" spans="3:5" ht="12">
      <c r="C479" s="2" t="s">
        <v>93</v>
      </c>
      <c r="D479" s="325" t="s">
        <v>93</v>
      </c>
      <c r="E479" s="322">
        <v>43</v>
      </c>
    </row>
    <row r="480" spans="3:5" ht="12">
      <c r="C480" s="2" t="s">
        <v>94</v>
      </c>
      <c r="D480" s="325" t="s">
        <v>94</v>
      </c>
      <c r="E480" s="322">
        <v>43</v>
      </c>
    </row>
    <row r="481" spans="3:5" ht="12">
      <c r="C481" s="2" t="s">
        <v>176</v>
      </c>
      <c r="D481" s="325" t="s">
        <v>176</v>
      </c>
      <c r="E481" s="322">
        <v>43</v>
      </c>
    </row>
    <row r="482" spans="3:5" ht="12">
      <c r="C482" s="2" t="s">
        <v>177</v>
      </c>
      <c r="D482" s="325" t="s">
        <v>177</v>
      </c>
      <c r="E482" s="322">
        <v>43</v>
      </c>
    </row>
    <row r="483" spans="3:5" ht="12">
      <c r="C483" s="2" t="s">
        <v>168</v>
      </c>
      <c r="D483" s="325" t="s">
        <v>168</v>
      </c>
      <c r="E483" s="322">
        <v>43</v>
      </c>
    </row>
    <row r="484" spans="3:5" ht="12">
      <c r="C484" s="2" t="s">
        <v>170</v>
      </c>
      <c r="D484" s="325" t="s">
        <v>170</v>
      </c>
      <c r="E484" s="322">
        <v>43</v>
      </c>
    </row>
    <row r="485" spans="3:5" ht="12">
      <c r="C485" s="2" t="s">
        <v>169</v>
      </c>
      <c r="D485" s="325" t="s">
        <v>169</v>
      </c>
      <c r="E485" s="322">
        <v>43</v>
      </c>
    </row>
    <row r="486" spans="3:5" ht="12">
      <c r="C486" s="2" t="s">
        <v>171</v>
      </c>
      <c r="D486" s="325" t="s">
        <v>171</v>
      </c>
      <c r="E486" s="322">
        <v>43</v>
      </c>
    </row>
    <row r="490" ht="12.75" thickBot="1">
      <c r="E490" s="322" t="s">
        <v>137</v>
      </c>
    </row>
    <row r="491" spans="3:5" ht="12">
      <c r="C491" s="327" t="s">
        <v>96</v>
      </c>
      <c r="D491" s="328" t="s">
        <v>96</v>
      </c>
      <c r="E491" s="322">
        <v>5222</v>
      </c>
    </row>
    <row r="492" spans="3:5" ht="12">
      <c r="C492" s="329" t="s">
        <v>1151</v>
      </c>
      <c r="D492" s="330" t="s">
        <v>1151</v>
      </c>
      <c r="E492" s="322">
        <v>5222</v>
      </c>
    </row>
    <row r="493" spans="3:5" ht="12">
      <c r="C493" s="331" t="s">
        <v>97</v>
      </c>
      <c r="D493" s="332" t="s">
        <v>97</v>
      </c>
      <c r="E493" s="322">
        <v>5223</v>
      </c>
    </row>
    <row r="494" spans="3:5" ht="12">
      <c r="C494" s="331" t="s">
        <v>98</v>
      </c>
      <c r="D494" s="332" t="s">
        <v>98</v>
      </c>
      <c r="E494" s="322">
        <v>5221</v>
      </c>
    </row>
    <row r="495" spans="3:5" ht="12">
      <c r="C495" s="331" t="s">
        <v>1152</v>
      </c>
      <c r="D495" s="332" t="s">
        <v>1152</v>
      </c>
      <c r="E495" s="333">
        <v>5229</v>
      </c>
    </row>
    <row r="496" spans="3:5" ht="12.75" thickBot="1">
      <c r="C496" s="331" t="s">
        <v>99</v>
      </c>
      <c r="D496" s="332" t="s">
        <v>99</v>
      </c>
      <c r="E496" s="322">
        <v>5331</v>
      </c>
    </row>
    <row r="497" spans="3:5" ht="12">
      <c r="C497" s="334" t="s">
        <v>100</v>
      </c>
      <c r="D497" s="335" t="s">
        <v>100</v>
      </c>
      <c r="E497" s="336">
        <v>5339</v>
      </c>
    </row>
    <row r="498" spans="3:5" ht="12">
      <c r="C498" s="334" t="s">
        <v>101</v>
      </c>
      <c r="D498" s="335" t="s">
        <v>101</v>
      </c>
      <c r="E498" s="337">
        <v>5339</v>
      </c>
    </row>
    <row r="499" spans="3:5" ht="12.75" thickBot="1">
      <c r="C499" s="334" t="s">
        <v>102</v>
      </c>
      <c r="D499" s="335" t="s">
        <v>102</v>
      </c>
      <c r="E499" s="338">
        <v>5339</v>
      </c>
    </row>
    <row r="500" spans="3:5" ht="12">
      <c r="C500" s="331" t="s">
        <v>103</v>
      </c>
      <c r="D500" s="332" t="s">
        <v>103</v>
      </c>
      <c r="E500" s="322" t="s">
        <v>138</v>
      </c>
    </row>
    <row r="501" spans="3:5" ht="12">
      <c r="C501" s="331" t="s">
        <v>104</v>
      </c>
      <c r="D501" s="332" t="s">
        <v>104</v>
      </c>
      <c r="E501" s="322">
        <v>5212</v>
      </c>
    </row>
    <row r="502" spans="3:5" ht="12">
      <c r="C502" s="331" t="s">
        <v>105</v>
      </c>
      <c r="D502" s="332" t="s">
        <v>105</v>
      </c>
      <c r="E502" s="322">
        <v>5213</v>
      </c>
    </row>
    <row r="503" spans="3:5" ht="12">
      <c r="C503" s="331" t="s">
        <v>106</v>
      </c>
      <c r="D503" s="332" t="s">
        <v>106</v>
      </c>
      <c r="E503" s="322">
        <v>5321</v>
      </c>
    </row>
    <row r="504" spans="3:5" ht="12">
      <c r="C504" s="331" t="s">
        <v>107</v>
      </c>
      <c r="D504" s="332" t="s">
        <v>107</v>
      </c>
      <c r="E504" s="322">
        <v>5321</v>
      </c>
    </row>
    <row r="505" spans="3:5" ht="12">
      <c r="C505" s="331" t="s">
        <v>108</v>
      </c>
      <c r="D505" s="332" t="s">
        <v>108</v>
      </c>
      <c r="E505" s="322">
        <v>5321</v>
      </c>
    </row>
    <row r="506" spans="3:5" ht="12">
      <c r="C506" s="339" t="s">
        <v>109</v>
      </c>
      <c r="D506" s="340" t="s">
        <v>109</v>
      </c>
      <c r="E506" s="322">
        <v>5323</v>
      </c>
    </row>
    <row r="507" spans="3:5" ht="12.75" thickBot="1">
      <c r="C507" s="341" t="s">
        <v>110</v>
      </c>
      <c r="D507" s="342" t="s">
        <v>110</v>
      </c>
      <c r="E507" s="322" t="s">
        <v>139</v>
      </c>
    </row>
    <row r="511" ht="12.75">
      <c r="C511" s="343" t="s">
        <v>1157</v>
      </c>
    </row>
    <row r="512" ht="12.75">
      <c r="C512" s="344" t="s">
        <v>37</v>
      </c>
    </row>
    <row r="513" ht="12.75">
      <c r="C513" s="344">
        <v>140</v>
      </c>
    </row>
  </sheetData>
  <sheetProtection/>
  <mergeCells count="53">
    <mergeCell ref="B98:E98"/>
    <mergeCell ref="D91:E91"/>
    <mergeCell ref="C24:E24"/>
    <mergeCell ref="B100:E100"/>
    <mergeCell ref="C69:D69"/>
    <mergeCell ref="C70:D70"/>
    <mergeCell ref="C71:D71"/>
    <mergeCell ref="C72:D72"/>
    <mergeCell ref="C73:D73"/>
    <mergeCell ref="B34:E34"/>
    <mergeCell ref="C92:E92"/>
    <mergeCell ref="C93:E93"/>
    <mergeCell ref="C94:E94"/>
    <mergeCell ref="C95:E95"/>
    <mergeCell ref="C96:E96"/>
    <mergeCell ref="C74:D74"/>
    <mergeCell ref="C75:D75"/>
    <mergeCell ref="C76:D76"/>
    <mergeCell ref="C77:D77"/>
    <mergeCell ref="C78:D78"/>
    <mergeCell ref="C27:E27"/>
    <mergeCell ref="B36:E36"/>
    <mergeCell ref="B37:C37"/>
    <mergeCell ref="B38:E38"/>
    <mergeCell ref="D23:E23"/>
    <mergeCell ref="D20:E20"/>
    <mergeCell ref="D21:E21"/>
    <mergeCell ref="D22:E22"/>
    <mergeCell ref="C29:E29"/>
    <mergeCell ref="C26:E26"/>
    <mergeCell ref="B49:E49"/>
    <mergeCell ref="B51:E51"/>
    <mergeCell ref="B50:C50"/>
    <mergeCell ref="B44:C44"/>
    <mergeCell ref="B45:E45"/>
    <mergeCell ref="C35:E35"/>
    <mergeCell ref="B43:E43"/>
    <mergeCell ref="D8:E8"/>
    <mergeCell ref="D13:E13"/>
    <mergeCell ref="D12:E12"/>
    <mergeCell ref="D18:E18"/>
    <mergeCell ref="D15:E15"/>
    <mergeCell ref="D16:E16"/>
    <mergeCell ref="C25:E25"/>
    <mergeCell ref="C2:E2"/>
    <mergeCell ref="D5:E5"/>
    <mergeCell ref="D6:E6"/>
    <mergeCell ref="D7:E7"/>
    <mergeCell ref="D9:E9"/>
    <mergeCell ref="D14:E14"/>
    <mergeCell ref="C3:E3"/>
    <mergeCell ref="D19:E19"/>
    <mergeCell ref="D17:E17"/>
  </mergeCells>
  <conditionalFormatting sqref="B101:B102">
    <cfRule type="cellIs" priority="1" dxfId="5" operator="greaterThan">
      <formula>0</formula>
    </cfRule>
  </conditionalFormatting>
  <printOptions horizontalCentered="1" verticalCentered="1"/>
  <pageMargins left="0.2362204724409449" right="0.2362204724409449" top="0.7480314960629921" bottom="0.7480314960629921" header="0.31496062992125984" footer="0.31496062992125984"/>
  <pageSetup horizontalDpi="600" verticalDpi="600" orientation="portrait" paperSize="9" r:id="rId1"/>
  <headerFooter alignWithMargins="0">
    <oddFooter>&amp;C&amp;P z &amp;N</oddFooter>
  </headerFooter>
</worksheet>
</file>

<file path=xl/worksheets/sheet2.xml><?xml version="1.0" encoding="utf-8"?>
<worksheet xmlns="http://schemas.openxmlformats.org/spreadsheetml/2006/main" xmlns:r="http://schemas.openxmlformats.org/officeDocument/2006/relationships">
  <dimension ref="B2:G18"/>
  <sheetViews>
    <sheetView showGridLines="0" view="pageBreakPreview" zoomScale="145" zoomScaleNormal="130" zoomScaleSheetLayoutView="145" zoomScalePageLayoutView="0" workbookViewId="0" topLeftCell="A1">
      <selection activeCell="B6" sqref="B6"/>
    </sheetView>
  </sheetViews>
  <sheetFormatPr defaultColWidth="9.140625" defaultRowHeight="12.75"/>
  <cols>
    <col min="1" max="1" width="3.8515625" style="0" customWidth="1"/>
    <col min="2" max="2" width="21.140625" style="0" customWidth="1"/>
    <col min="7" max="7" width="13.28125" style="0" customWidth="1"/>
  </cols>
  <sheetData>
    <row r="2" spans="2:7" ht="12">
      <c r="B2" s="155"/>
      <c r="C2" s="155"/>
      <c r="D2" s="155"/>
      <c r="E2" s="155"/>
      <c r="F2" s="155"/>
      <c r="G2" s="155"/>
    </row>
    <row r="3" spans="2:7" ht="12">
      <c r="B3" s="155"/>
      <c r="C3" s="155"/>
      <c r="D3" s="155"/>
      <c r="E3" s="155"/>
      <c r="F3" s="155"/>
      <c r="G3" s="155"/>
    </row>
    <row r="4" spans="2:7" ht="12">
      <c r="B4" s="155"/>
      <c r="C4" s="155"/>
      <c r="D4" s="155"/>
      <c r="E4" s="155"/>
      <c r="F4" s="155"/>
      <c r="G4" s="155"/>
    </row>
    <row r="5" spans="2:7" ht="12.75" thickBot="1">
      <c r="B5" s="155"/>
      <c r="C5" s="155"/>
      <c r="D5" s="155"/>
      <c r="E5" s="155"/>
      <c r="F5" s="155"/>
      <c r="G5" s="155"/>
    </row>
    <row r="6" spans="2:7" ht="24.75" customHeight="1" thickBot="1">
      <c r="B6" s="159"/>
      <c r="C6" s="155"/>
      <c r="D6" s="155"/>
      <c r="E6" s="155"/>
      <c r="F6" s="155"/>
      <c r="G6" s="155"/>
    </row>
    <row r="7" spans="2:7" ht="12">
      <c r="B7" s="155"/>
      <c r="C7" s="155"/>
      <c r="D7" s="155"/>
      <c r="E7" s="155"/>
      <c r="F7" s="155"/>
      <c r="G7" s="155"/>
    </row>
    <row r="8" spans="2:7" ht="12">
      <c r="B8" s="155"/>
      <c r="C8" s="155"/>
      <c r="D8" s="155"/>
      <c r="E8" s="155"/>
      <c r="F8" s="155"/>
      <c r="G8" s="155"/>
    </row>
    <row r="9" spans="2:7" ht="12">
      <c r="B9" s="155"/>
      <c r="C9" s="155"/>
      <c r="D9" s="155"/>
      <c r="E9" s="155"/>
      <c r="F9" s="155"/>
      <c r="G9" s="155"/>
    </row>
    <row r="10" spans="2:7" ht="12">
      <c r="B10" s="155"/>
      <c r="C10" s="155"/>
      <c r="D10" s="155"/>
      <c r="E10" s="155"/>
      <c r="F10" s="155"/>
      <c r="G10" s="155"/>
    </row>
    <row r="11" spans="2:7" ht="12">
      <c r="B11" s="155"/>
      <c r="C11" s="155"/>
      <c r="D11" s="155"/>
      <c r="E11" s="155"/>
      <c r="F11" s="155"/>
      <c r="G11" s="155"/>
    </row>
    <row r="12" spans="2:7" ht="13.5" customHeight="1">
      <c r="B12" s="491" t="s">
        <v>188</v>
      </c>
      <c r="C12" s="491"/>
      <c r="D12" s="491"/>
      <c r="E12" s="491"/>
      <c r="F12" s="491"/>
      <c r="G12" s="491"/>
    </row>
    <row r="13" spans="2:7" ht="12.75" customHeight="1">
      <c r="B13" s="491"/>
      <c r="C13" s="491"/>
      <c r="D13" s="491"/>
      <c r="E13" s="491"/>
      <c r="F13" s="491"/>
      <c r="G13" s="491"/>
    </row>
    <row r="14" spans="2:7" ht="12.75" customHeight="1">
      <c r="B14" s="491"/>
      <c r="C14" s="491"/>
      <c r="D14" s="491"/>
      <c r="E14" s="491"/>
      <c r="F14" s="491"/>
      <c r="G14" s="491"/>
    </row>
    <row r="15" spans="2:7" ht="12.75" customHeight="1">
      <c r="B15" s="491"/>
      <c r="C15" s="491"/>
      <c r="D15" s="491"/>
      <c r="E15" s="491"/>
      <c r="F15" s="491"/>
      <c r="G15" s="491"/>
    </row>
    <row r="16" spans="2:7" ht="12.75" customHeight="1">
      <c r="B16" s="491"/>
      <c r="C16" s="491"/>
      <c r="D16" s="491"/>
      <c r="E16" s="491"/>
      <c r="F16" s="491"/>
      <c r="G16" s="491"/>
    </row>
    <row r="17" spans="2:7" ht="12.75" customHeight="1">
      <c r="B17" s="491"/>
      <c r="C17" s="491"/>
      <c r="D17" s="491"/>
      <c r="E17" s="491"/>
      <c r="F17" s="491"/>
      <c r="G17" s="491"/>
    </row>
    <row r="18" spans="2:7" ht="12.75" customHeight="1">
      <c r="B18" s="491"/>
      <c r="C18" s="491"/>
      <c r="D18" s="491"/>
      <c r="E18" s="491"/>
      <c r="F18" s="491"/>
      <c r="G18" s="491"/>
    </row>
  </sheetData>
  <sheetProtection password="C782" sheet="1"/>
  <mergeCells count="1">
    <mergeCell ref="B12:G18"/>
  </mergeCells>
  <printOptions/>
  <pageMargins left="0.7" right="0.7" top="0.787401575" bottom="0.7874015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U187"/>
  <sheetViews>
    <sheetView showGridLines="0" showZeros="0" view="pageBreakPreview" zoomScaleSheetLayoutView="100" zoomScalePageLayoutView="0" workbookViewId="0" topLeftCell="A1">
      <pane ySplit="1" topLeftCell="A38" activePane="bottomLeft" state="frozen"/>
      <selection pane="topLeft" activeCell="A1" sqref="A1"/>
      <selection pane="bottomLeft" activeCell="K47" sqref="K46:K47"/>
    </sheetView>
  </sheetViews>
  <sheetFormatPr defaultColWidth="9.140625" defaultRowHeight="12.75"/>
  <cols>
    <col min="1" max="1" width="5.7109375" style="271" customWidth="1"/>
    <col min="2" max="2" width="4.8515625" style="271" customWidth="1"/>
    <col min="3" max="3" width="17.57421875" style="271" customWidth="1"/>
    <col min="4" max="4" width="11.57421875" style="271" customWidth="1"/>
    <col min="5" max="6" width="9.140625" style="271" customWidth="1"/>
    <col min="7" max="7" width="11.28125" style="271" customWidth="1"/>
    <col min="8" max="8" width="15.7109375" style="271" customWidth="1"/>
    <col min="9" max="9" width="7.28125" style="271" customWidth="1"/>
    <col min="10" max="10" width="13.57421875" style="271" customWidth="1"/>
    <col min="11" max="14" width="9.140625" style="271" customWidth="1"/>
    <col min="15" max="21" width="18.28125" style="271" customWidth="1"/>
    <col min="22" max="16384" width="9.140625" style="271" customWidth="1"/>
  </cols>
  <sheetData>
    <row r="1" ht="15">
      <c r="K1" s="158" t="e">
        <f>#REF!</f>
        <v>#REF!</v>
      </c>
    </row>
    <row r="2" spans="2:10" ht="33" customHeight="1">
      <c r="B2" s="272"/>
      <c r="C2" s="273" t="s">
        <v>1155</v>
      </c>
      <c r="D2" s="272"/>
      <c r="E2" s="272"/>
      <c r="F2" s="272"/>
      <c r="G2" s="272"/>
      <c r="H2" s="272"/>
      <c r="I2" s="272"/>
      <c r="J2" s="272"/>
    </row>
    <row r="3" spans="2:11" ht="15.75" customHeight="1">
      <c r="B3" s="506" t="s">
        <v>1156</v>
      </c>
      <c r="C3" s="506"/>
      <c r="D3" s="506"/>
      <c r="E3" s="506"/>
      <c r="F3" s="506"/>
      <c r="G3" s="506"/>
      <c r="H3" s="506"/>
      <c r="I3" s="506"/>
      <c r="J3" s="506"/>
      <c r="K3" s="274"/>
    </row>
    <row r="4" spans="2:11" ht="26.25" customHeight="1">
      <c r="B4" s="506"/>
      <c r="C4" s="506"/>
      <c r="D4" s="506"/>
      <c r="E4" s="506"/>
      <c r="F4" s="506"/>
      <c r="G4" s="506"/>
      <c r="H4" s="506"/>
      <c r="I4" s="506"/>
      <c r="J4" s="506"/>
      <c r="K4" s="274"/>
    </row>
    <row r="5" ht="6.75" customHeight="1"/>
    <row r="6" spans="5:7" ht="15">
      <c r="E6" s="275" t="s">
        <v>36</v>
      </c>
      <c r="G6" s="276" t="str">
        <f>CONCATENATE(Žádost!C511,Žádost!C512,Žádost!D7)</f>
        <v>KK 14-</v>
      </c>
    </row>
    <row r="7" ht="15">
      <c r="O7" s="271" t="s">
        <v>181</v>
      </c>
    </row>
    <row r="8" spans="4:15" ht="15">
      <c r="D8" s="277" t="s">
        <v>121</v>
      </c>
      <c r="O8" s="271" t="s">
        <v>1171</v>
      </c>
    </row>
    <row r="9" ht="11.25" customHeight="1"/>
    <row r="10" spans="3:15" ht="15">
      <c r="C10" s="271" t="s">
        <v>122</v>
      </c>
      <c r="D10" s="271" t="s">
        <v>178</v>
      </c>
      <c r="O10" s="271" t="s">
        <v>1172</v>
      </c>
    </row>
    <row r="11" ht="11.25" customHeight="1">
      <c r="O11" s="271" t="s">
        <v>1173</v>
      </c>
    </row>
    <row r="12" spans="3:4" ht="15">
      <c r="C12" s="271" t="s">
        <v>123</v>
      </c>
      <c r="D12" s="276" t="str">
        <f>IF(F65&lt;500000,O8,O7)</f>
        <v>PaedDr. Josefem Lukáškem</v>
      </c>
    </row>
    <row r="13" ht="11.25" customHeight="1"/>
    <row r="14" spans="3:5" ht="15">
      <c r="C14" s="271" t="s">
        <v>124</v>
      </c>
      <c r="D14" s="514">
        <v>70889546</v>
      </c>
      <c r="E14" s="514"/>
    </row>
    <row r="15" ht="11.25" customHeight="1"/>
    <row r="16" spans="3:15" ht="15">
      <c r="C16" s="271" t="s">
        <v>125</v>
      </c>
      <c r="D16" s="271" t="s">
        <v>126</v>
      </c>
      <c r="O16" s="271" t="s">
        <v>232</v>
      </c>
    </row>
    <row r="17" spans="3:15" ht="15">
      <c r="C17" s="271" t="s">
        <v>127</v>
      </c>
      <c r="D17" s="271" t="e">
        <f>IF(K1="POO",O17,IF(K1="obec",O17,O16))</f>
        <v>#REF!</v>
      </c>
      <c r="O17" s="271" t="s">
        <v>182</v>
      </c>
    </row>
    <row r="18" ht="7.5" customHeight="1"/>
    <row r="19" spans="4:8" ht="15" customHeight="1">
      <c r="D19" s="275" t="s">
        <v>128</v>
      </c>
      <c r="H19" s="276"/>
    </row>
    <row r="20" ht="15">
      <c r="D20" s="275" t="s">
        <v>129</v>
      </c>
    </row>
    <row r="21" ht="15">
      <c r="E21" s="278" t="s">
        <v>116</v>
      </c>
    </row>
    <row r="22" spans="3:11" ht="32.25" customHeight="1">
      <c r="C22" s="279"/>
      <c r="D22" s="503">
        <f>Žádost!D5</f>
        <v>0</v>
      </c>
      <c r="E22" s="493"/>
      <c r="F22" s="493"/>
      <c r="G22" s="493"/>
      <c r="H22" s="493"/>
      <c r="I22" s="493"/>
      <c r="J22" s="493"/>
      <c r="K22" s="279"/>
    </row>
    <row r="23" spans="3:10" ht="27" customHeight="1">
      <c r="C23" s="271" t="s">
        <v>117</v>
      </c>
      <c r="D23" s="512">
        <f>Žádost!D14</f>
        <v>0</v>
      </c>
      <c r="E23" s="500"/>
      <c r="F23" s="500"/>
      <c r="G23" s="500"/>
      <c r="H23" s="500"/>
      <c r="I23" s="500"/>
      <c r="J23" s="500"/>
    </row>
    <row r="24" spans="4:10" ht="11.25" customHeight="1">
      <c r="D24" s="500"/>
      <c r="E24" s="500"/>
      <c r="F24" s="500"/>
      <c r="G24" s="500"/>
      <c r="H24" s="500"/>
      <c r="I24" s="500"/>
      <c r="J24" s="500"/>
    </row>
    <row r="25" spans="3:11" ht="15.75" customHeight="1">
      <c r="C25" s="271" t="s">
        <v>118</v>
      </c>
      <c r="D25" s="507">
        <f>Žádost!D15</f>
        <v>0</v>
      </c>
      <c r="E25" s="507"/>
      <c r="F25" s="507"/>
      <c r="G25" s="507"/>
      <c r="H25" s="508"/>
      <c r="I25" s="508"/>
      <c r="K25" s="281"/>
    </row>
    <row r="26" ht="7.5" customHeight="1"/>
    <row r="27" spans="3:5" ht="15">
      <c r="C27" s="271" t="s">
        <v>119</v>
      </c>
      <c r="D27" s="275">
        <f>Žádost!D8</f>
        <v>0</v>
      </c>
      <c r="E27" s="275"/>
    </row>
    <row r="28" ht="9" customHeight="1"/>
    <row r="29" spans="3:6" ht="15">
      <c r="C29" s="271" t="s">
        <v>208</v>
      </c>
      <c r="F29" s="271">
        <f>Žádost!D23</f>
        <v>0</v>
      </c>
    </row>
    <row r="30" spans="3:4" ht="19.5" customHeight="1">
      <c r="C30" s="271" t="s">
        <v>120</v>
      </c>
      <c r="D30" s="271">
        <f>Žádost!D22</f>
        <v>0</v>
      </c>
    </row>
    <row r="31" ht="15">
      <c r="D31" s="271" t="s">
        <v>130</v>
      </c>
    </row>
    <row r="32" ht="15">
      <c r="D32" s="275" t="s">
        <v>131</v>
      </c>
    </row>
    <row r="33" ht="8.25" customHeight="1"/>
    <row r="34" ht="15">
      <c r="C34" s="275" t="s">
        <v>132</v>
      </c>
    </row>
    <row r="35" ht="11.25" customHeight="1"/>
    <row r="36" ht="12.75" customHeight="1">
      <c r="F36" s="272" t="s">
        <v>133</v>
      </c>
    </row>
    <row r="37" ht="15">
      <c r="F37" s="273" t="s">
        <v>134</v>
      </c>
    </row>
    <row r="38" spans="3:11" ht="16.5" customHeight="1">
      <c r="C38" s="271" t="s">
        <v>187</v>
      </c>
      <c r="D38" s="282"/>
      <c r="E38" s="282"/>
      <c r="F38" s="282"/>
      <c r="G38" s="282"/>
      <c r="H38" s="282"/>
      <c r="I38" s="282"/>
      <c r="J38" s="282"/>
      <c r="K38" s="282"/>
    </row>
    <row r="39" spans="3:11" ht="15">
      <c r="C39" s="304">
        <v>41813</v>
      </c>
      <c r="D39" s="271" t="s">
        <v>174</v>
      </c>
      <c r="E39" s="282"/>
      <c r="F39" s="282"/>
      <c r="G39" s="282"/>
      <c r="H39" s="282"/>
      <c r="I39" s="282"/>
      <c r="J39" s="282"/>
      <c r="K39" s="282"/>
    </row>
    <row r="40" spans="3:11" ht="17.25" customHeight="1">
      <c r="C40" s="271" t="s">
        <v>173</v>
      </c>
      <c r="D40" s="283" t="e">
        <f>Žádost!#REF!</f>
        <v>#REF!</v>
      </c>
      <c r="J40" s="283"/>
      <c r="K40" s="282"/>
    </row>
    <row r="41" spans="3:11" ht="32.25" customHeight="1">
      <c r="C41" s="284" t="s">
        <v>189</v>
      </c>
      <c r="D41" s="515">
        <f>Žádost!D6</f>
        <v>0</v>
      </c>
      <c r="E41" s="493"/>
      <c r="F41" s="493"/>
      <c r="G41" s="493"/>
      <c r="H41" s="493"/>
      <c r="I41" s="493"/>
      <c r="J41" s="493"/>
      <c r="K41" s="282"/>
    </row>
    <row r="42" spans="3:11" ht="15">
      <c r="C42" s="271" t="s">
        <v>202</v>
      </c>
      <c r="E42" s="283"/>
      <c r="F42" s="283"/>
      <c r="G42" s="283"/>
      <c r="J42" s="282"/>
      <c r="K42" s="282"/>
    </row>
    <row r="43" spans="2:18" ht="31.5" customHeight="1">
      <c r="B43" s="285"/>
      <c r="C43" s="286" t="e">
        <f>IF(K$1="POO",O43,0)</f>
        <v>#REF!</v>
      </c>
      <c r="D43" s="285"/>
      <c r="E43" s="287"/>
      <c r="F43" s="511" t="e">
        <f>IF(K1="POO",R43,0)</f>
        <v>#REF!</v>
      </c>
      <c r="G43" s="511"/>
      <c r="H43" s="511"/>
      <c r="I43" s="511"/>
      <c r="J43" s="511"/>
      <c r="K43" s="282"/>
      <c r="O43" s="288" t="s">
        <v>1148</v>
      </c>
      <c r="R43" s="271" t="e">
        <f>Žádost!#REF!</f>
        <v>#REF!</v>
      </c>
    </row>
    <row r="44" spans="3:18" ht="15">
      <c r="C44" s="289" t="e">
        <f>IF(K$1="POO",O44,0)</f>
        <v>#REF!</v>
      </c>
      <c r="E44" s="283"/>
      <c r="F44" s="513" t="e">
        <f>IF(K1="POO",R44,0)</f>
        <v>#REF!</v>
      </c>
      <c r="G44" s="513"/>
      <c r="H44" s="513"/>
      <c r="I44" s="513"/>
      <c r="J44" s="513"/>
      <c r="K44" s="282"/>
      <c r="O44" s="288" t="s">
        <v>1149</v>
      </c>
      <c r="R44" s="271" t="e">
        <f>Žádost!#REF!</f>
        <v>#REF!</v>
      </c>
    </row>
    <row r="45" spans="3:19" ht="16.5" customHeight="1">
      <c r="C45" s="289" t="e">
        <f>IF(K$1="POO",O45,0)</f>
        <v>#REF!</v>
      </c>
      <c r="D45" s="289" t="e">
        <f>IF($K$1="POO",P45,0)</f>
        <v>#REF!</v>
      </c>
      <c r="E45" s="289"/>
      <c r="F45" s="289"/>
      <c r="G45" s="289"/>
      <c r="K45" s="282"/>
      <c r="O45" s="288" t="s">
        <v>120</v>
      </c>
      <c r="P45" s="289" t="e">
        <f>Žádost!#REF!</f>
        <v>#REF!</v>
      </c>
      <c r="Q45" s="289"/>
      <c r="R45" s="289"/>
      <c r="S45" s="289"/>
    </row>
    <row r="46" spans="3:11" ht="21.75" customHeight="1">
      <c r="C46" s="271" t="s">
        <v>172</v>
      </c>
      <c r="D46" s="282"/>
      <c r="E46" s="282"/>
      <c r="F46" s="282"/>
      <c r="G46" s="282"/>
      <c r="H46" s="282"/>
      <c r="I46" s="282"/>
      <c r="J46" s="282"/>
      <c r="K46" s="282"/>
    </row>
    <row r="47" spans="3:11" ht="15" customHeight="1">
      <c r="C47" s="271" t="s">
        <v>156</v>
      </c>
      <c r="D47" s="282"/>
      <c r="E47" s="282"/>
      <c r="F47" s="282"/>
      <c r="G47" s="282"/>
      <c r="H47" s="282"/>
      <c r="I47" s="282"/>
      <c r="J47" s="282"/>
      <c r="K47" s="282"/>
    </row>
    <row r="48" spans="3:10" ht="3.75" customHeight="1">
      <c r="C48" s="494" t="s">
        <v>1158</v>
      </c>
      <c r="D48" s="494"/>
      <c r="E48" s="494"/>
      <c r="F48" s="494"/>
      <c r="G48" s="494"/>
      <c r="H48" s="494"/>
      <c r="I48" s="494"/>
      <c r="J48" s="494"/>
    </row>
    <row r="49" spans="3:10" ht="8.25" customHeight="1">
      <c r="C49" s="494"/>
      <c r="D49" s="494"/>
      <c r="E49" s="494"/>
      <c r="F49" s="494"/>
      <c r="G49" s="494"/>
      <c r="H49" s="494"/>
      <c r="I49" s="494"/>
      <c r="J49" s="494"/>
    </row>
    <row r="50" spans="3:10" ht="8.25" customHeight="1">
      <c r="C50" s="494"/>
      <c r="D50" s="494"/>
      <c r="E50" s="494"/>
      <c r="F50" s="494"/>
      <c r="G50" s="494"/>
      <c r="H50" s="494"/>
      <c r="I50" s="494"/>
      <c r="J50" s="494"/>
    </row>
    <row r="51" spans="3:10" ht="15" customHeight="1">
      <c r="C51" s="494"/>
      <c r="D51" s="494"/>
      <c r="E51" s="494"/>
      <c r="F51" s="494"/>
      <c r="G51" s="494"/>
      <c r="H51" s="494"/>
      <c r="I51" s="494"/>
      <c r="J51" s="494"/>
    </row>
    <row r="52" spans="3:10" ht="15">
      <c r="C52" s="494"/>
      <c r="D52" s="494"/>
      <c r="E52" s="494"/>
      <c r="F52" s="494"/>
      <c r="G52" s="494"/>
      <c r="H52" s="494"/>
      <c r="I52" s="494"/>
      <c r="J52" s="494"/>
    </row>
    <row r="53" spans="3:10" ht="15">
      <c r="C53" s="494"/>
      <c r="D53" s="494"/>
      <c r="E53" s="494"/>
      <c r="F53" s="494"/>
      <c r="G53" s="494"/>
      <c r="H53" s="494"/>
      <c r="I53" s="494"/>
      <c r="J53" s="494"/>
    </row>
    <row r="54" spans="3:10" ht="15">
      <c r="C54" s="494"/>
      <c r="D54" s="494"/>
      <c r="E54" s="494"/>
      <c r="F54" s="494"/>
      <c r="G54" s="494"/>
      <c r="H54" s="494"/>
      <c r="I54" s="494"/>
      <c r="J54" s="494"/>
    </row>
    <row r="55" spans="3:10" ht="15">
      <c r="C55" s="494"/>
      <c r="D55" s="494"/>
      <c r="E55" s="494"/>
      <c r="F55" s="494"/>
      <c r="G55" s="494"/>
      <c r="H55" s="494"/>
      <c r="I55" s="494"/>
      <c r="J55" s="494"/>
    </row>
    <row r="56" ht="15">
      <c r="C56" s="271" t="s">
        <v>157</v>
      </c>
    </row>
    <row r="57" spans="4:10" ht="19.5" customHeight="1">
      <c r="D57" s="504">
        <f>Žádost!D16</f>
        <v>0</v>
      </c>
      <c r="E57" s="505"/>
      <c r="F57" s="505"/>
      <c r="G57" s="505"/>
      <c r="H57" s="505"/>
      <c r="I57" s="505"/>
      <c r="J57" s="505"/>
    </row>
    <row r="58" spans="4:10" ht="15">
      <c r="D58" s="271" t="s">
        <v>51</v>
      </c>
      <c r="E58" s="509">
        <f>Žádost!D17</f>
        <v>0</v>
      </c>
      <c r="F58" s="510"/>
      <c r="G58" s="505"/>
      <c r="H58" s="505"/>
      <c r="I58" s="505"/>
      <c r="J58" s="505"/>
    </row>
    <row r="59" spans="3:10" ht="21" customHeight="1">
      <c r="C59" s="492" t="s">
        <v>183</v>
      </c>
      <c r="D59" s="492"/>
      <c r="E59" s="492"/>
      <c r="F59" s="492"/>
      <c r="G59" s="492"/>
      <c r="H59" s="492"/>
      <c r="I59" s="492"/>
      <c r="J59" s="492"/>
    </row>
    <row r="60" spans="3:10" ht="15">
      <c r="C60" s="492"/>
      <c r="D60" s="492"/>
      <c r="E60" s="492"/>
      <c r="F60" s="492"/>
      <c r="G60" s="492"/>
      <c r="H60" s="492"/>
      <c r="I60" s="492"/>
      <c r="J60" s="492"/>
    </row>
    <row r="61" spans="3:10" ht="15">
      <c r="C61" s="492"/>
      <c r="D61" s="492"/>
      <c r="E61" s="492"/>
      <c r="F61" s="492"/>
      <c r="G61" s="492"/>
      <c r="H61" s="492"/>
      <c r="I61" s="492"/>
      <c r="J61" s="492"/>
    </row>
    <row r="62" spans="3:10" ht="14.25" customHeight="1">
      <c r="C62" s="492"/>
      <c r="D62" s="492"/>
      <c r="E62" s="492"/>
      <c r="F62" s="492"/>
      <c r="G62" s="492"/>
      <c r="H62" s="492"/>
      <c r="I62" s="492"/>
      <c r="J62" s="492"/>
    </row>
    <row r="63" spans="3:10" ht="14.25" customHeight="1">
      <c r="C63" s="271" t="s">
        <v>158</v>
      </c>
      <c r="D63" s="290"/>
      <c r="E63" s="290"/>
      <c r="F63" s="290"/>
      <c r="G63" s="290"/>
      <c r="H63" s="290"/>
      <c r="I63" s="290"/>
      <c r="J63" s="290"/>
    </row>
    <row r="64" spans="3:9" ht="17.25" customHeight="1">
      <c r="C64" s="271" t="s">
        <v>1159</v>
      </c>
      <c r="H64" s="291" t="e">
        <f>Žádost!#REF!</f>
        <v>#REF!</v>
      </c>
      <c r="I64" s="292"/>
    </row>
    <row r="65" spans="3:9" ht="15">
      <c r="C65" s="271" t="s">
        <v>52</v>
      </c>
      <c r="F65" s="501">
        <f>'Přidělená dotace'!B6</f>
        <v>0</v>
      </c>
      <c r="G65" s="502"/>
      <c r="H65" s="293"/>
      <c r="I65" s="294"/>
    </row>
    <row r="66" spans="3:21" ht="15.75" customHeight="1">
      <c r="C66" s="497" t="e">
        <f>IF(K1="POO",O66,O76)</f>
        <v>#REF!</v>
      </c>
      <c r="D66" s="497"/>
      <c r="E66" s="497"/>
      <c r="F66" s="497"/>
      <c r="G66" s="497"/>
      <c r="H66" s="497"/>
      <c r="I66" s="497"/>
      <c r="J66" s="497"/>
      <c r="O66" s="497" t="s">
        <v>1169</v>
      </c>
      <c r="P66" s="497"/>
      <c r="Q66" s="497"/>
      <c r="R66" s="497"/>
      <c r="S66" s="497"/>
      <c r="T66" s="497"/>
      <c r="U66" s="497"/>
    </row>
    <row r="67" spans="3:21" ht="15">
      <c r="C67" s="497"/>
      <c r="D67" s="497"/>
      <c r="E67" s="497"/>
      <c r="F67" s="497"/>
      <c r="G67" s="497"/>
      <c r="H67" s="497"/>
      <c r="I67" s="497"/>
      <c r="J67" s="497"/>
      <c r="O67" s="497"/>
      <c r="P67" s="497"/>
      <c r="Q67" s="497"/>
      <c r="R67" s="497"/>
      <c r="S67" s="497"/>
      <c r="T67" s="497"/>
      <c r="U67" s="497"/>
    </row>
    <row r="68" spans="3:21" ht="7.5" customHeight="1">
      <c r="C68" s="497"/>
      <c r="D68" s="497"/>
      <c r="E68" s="497"/>
      <c r="F68" s="497"/>
      <c r="G68" s="497"/>
      <c r="H68" s="497"/>
      <c r="I68" s="497"/>
      <c r="J68" s="497"/>
      <c r="O68" s="497"/>
      <c r="P68" s="497"/>
      <c r="Q68" s="497"/>
      <c r="R68" s="497"/>
      <c r="S68" s="497"/>
      <c r="T68" s="497"/>
      <c r="U68" s="497"/>
    </row>
    <row r="69" spans="3:21" ht="15">
      <c r="C69" s="497"/>
      <c r="D69" s="497"/>
      <c r="E69" s="497"/>
      <c r="F69" s="497"/>
      <c r="G69" s="497"/>
      <c r="H69" s="497"/>
      <c r="I69" s="497"/>
      <c r="J69" s="497"/>
      <c r="O69" s="497"/>
      <c r="P69" s="497"/>
      <c r="Q69" s="497"/>
      <c r="R69" s="497"/>
      <c r="S69" s="497"/>
      <c r="T69" s="497"/>
      <c r="U69" s="497"/>
    </row>
    <row r="70" spans="3:21" ht="15">
      <c r="C70" s="497"/>
      <c r="D70" s="497"/>
      <c r="E70" s="497"/>
      <c r="F70" s="497"/>
      <c r="G70" s="497"/>
      <c r="H70" s="497"/>
      <c r="I70" s="497"/>
      <c r="J70" s="497"/>
      <c r="O70" s="497"/>
      <c r="P70" s="497"/>
      <c r="Q70" s="497"/>
      <c r="R70" s="497"/>
      <c r="S70" s="497"/>
      <c r="T70" s="497"/>
      <c r="U70" s="497"/>
    </row>
    <row r="71" spans="3:21" ht="15">
      <c r="C71" s="497"/>
      <c r="D71" s="497"/>
      <c r="E71" s="497"/>
      <c r="F71" s="497"/>
      <c r="G71" s="497"/>
      <c r="H71" s="497"/>
      <c r="I71" s="497"/>
      <c r="J71" s="497"/>
      <c r="O71" s="497"/>
      <c r="P71" s="497"/>
      <c r="Q71" s="497"/>
      <c r="R71" s="497"/>
      <c r="S71" s="497"/>
      <c r="T71" s="497"/>
      <c r="U71" s="497"/>
    </row>
    <row r="72" spans="3:21" ht="15">
      <c r="C72" s="497"/>
      <c r="D72" s="497"/>
      <c r="E72" s="497"/>
      <c r="F72" s="497"/>
      <c r="G72" s="497"/>
      <c r="H72" s="497"/>
      <c r="I72" s="497"/>
      <c r="J72" s="497"/>
      <c r="O72" s="497"/>
      <c r="P72" s="497"/>
      <c r="Q72" s="497"/>
      <c r="R72" s="497"/>
      <c r="S72" s="497"/>
      <c r="T72" s="497"/>
      <c r="U72" s="497"/>
    </row>
    <row r="73" spans="3:21" ht="15">
      <c r="C73" s="497"/>
      <c r="D73" s="497"/>
      <c r="E73" s="497"/>
      <c r="F73" s="497"/>
      <c r="G73" s="497"/>
      <c r="H73" s="497"/>
      <c r="I73" s="497"/>
      <c r="J73" s="497"/>
      <c r="O73" s="497"/>
      <c r="P73" s="497"/>
      <c r="Q73" s="497"/>
      <c r="R73" s="497"/>
      <c r="S73" s="497"/>
      <c r="T73" s="497"/>
      <c r="U73" s="497"/>
    </row>
    <row r="74" spans="3:21" ht="43.5" customHeight="1">
      <c r="C74" s="493"/>
      <c r="D74" s="493"/>
      <c r="E74" s="493"/>
      <c r="F74" s="493"/>
      <c r="G74" s="493"/>
      <c r="H74" s="493"/>
      <c r="I74" s="493"/>
      <c r="J74" s="493"/>
      <c r="O74" s="493"/>
      <c r="P74" s="493"/>
      <c r="Q74" s="493"/>
      <c r="R74" s="493"/>
      <c r="S74" s="493"/>
      <c r="T74" s="493"/>
      <c r="U74" s="493"/>
    </row>
    <row r="75" ht="15">
      <c r="F75" s="272" t="s">
        <v>49</v>
      </c>
    </row>
    <row r="76" spans="5:21" s="284" customFormat="1" ht="18" customHeight="1">
      <c r="E76" s="283" t="s">
        <v>50</v>
      </c>
      <c r="O76" s="497" t="s">
        <v>1170</v>
      </c>
      <c r="P76" s="497"/>
      <c r="Q76" s="497"/>
      <c r="R76" s="497"/>
      <c r="S76" s="497"/>
      <c r="T76" s="497"/>
      <c r="U76" s="497"/>
    </row>
    <row r="77" spans="3:21" ht="3" customHeight="1">
      <c r="C77" s="494" t="s">
        <v>1167</v>
      </c>
      <c r="D77" s="494"/>
      <c r="E77" s="494"/>
      <c r="F77" s="494"/>
      <c r="G77" s="494"/>
      <c r="H77" s="494"/>
      <c r="I77" s="494"/>
      <c r="J77" s="494"/>
      <c r="O77" s="497"/>
      <c r="P77" s="497"/>
      <c r="Q77" s="497"/>
      <c r="R77" s="497"/>
      <c r="S77" s="497"/>
      <c r="T77" s="497"/>
      <c r="U77" s="497"/>
    </row>
    <row r="78" spans="3:21" ht="3" customHeight="1">
      <c r="C78" s="494"/>
      <c r="D78" s="494"/>
      <c r="E78" s="494"/>
      <c r="F78" s="494"/>
      <c r="G78" s="494"/>
      <c r="H78" s="494"/>
      <c r="I78" s="494"/>
      <c r="J78" s="494"/>
      <c r="O78" s="497"/>
      <c r="P78" s="497"/>
      <c r="Q78" s="497"/>
      <c r="R78" s="497"/>
      <c r="S78" s="497"/>
      <c r="T78" s="497"/>
      <c r="U78" s="497"/>
    </row>
    <row r="79" spans="3:21" ht="3" customHeight="1">
      <c r="C79" s="494"/>
      <c r="D79" s="494"/>
      <c r="E79" s="494"/>
      <c r="F79" s="494"/>
      <c r="G79" s="494"/>
      <c r="H79" s="494"/>
      <c r="I79" s="494"/>
      <c r="J79" s="494"/>
      <c r="O79" s="497"/>
      <c r="P79" s="497"/>
      <c r="Q79" s="497"/>
      <c r="R79" s="497"/>
      <c r="S79" s="497"/>
      <c r="T79" s="497"/>
      <c r="U79" s="497"/>
    </row>
    <row r="80" spans="3:21" ht="3" customHeight="1">
      <c r="C80" s="494"/>
      <c r="D80" s="494"/>
      <c r="E80" s="494"/>
      <c r="F80" s="494"/>
      <c r="G80" s="494"/>
      <c r="H80" s="494"/>
      <c r="I80" s="494"/>
      <c r="J80" s="494"/>
      <c r="O80" s="497"/>
      <c r="P80" s="497"/>
      <c r="Q80" s="497"/>
      <c r="R80" s="497"/>
      <c r="S80" s="497"/>
      <c r="T80" s="497"/>
      <c r="U80" s="497"/>
    </row>
    <row r="81" spans="3:21" ht="9" customHeight="1">
      <c r="C81" s="494"/>
      <c r="D81" s="494"/>
      <c r="E81" s="494"/>
      <c r="F81" s="494"/>
      <c r="G81" s="494"/>
      <c r="H81" s="494"/>
      <c r="I81" s="494"/>
      <c r="J81" s="494"/>
      <c r="O81" s="497"/>
      <c r="P81" s="497"/>
      <c r="Q81" s="497"/>
      <c r="R81" s="497"/>
      <c r="S81" s="497"/>
      <c r="T81" s="497"/>
      <c r="U81" s="497"/>
    </row>
    <row r="82" spans="3:21" ht="15">
      <c r="C82" s="494"/>
      <c r="D82" s="494"/>
      <c r="E82" s="494"/>
      <c r="F82" s="494"/>
      <c r="G82" s="494"/>
      <c r="H82" s="494"/>
      <c r="I82" s="494"/>
      <c r="J82" s="494"/>
      <c r="O82" s="497"/>
      <c r="P82" s="497"/>
      <c r="Q82" s="497"/>
      <c r="R82" s="497"/>
      <c r="S82" s="497"/>
      <c r="T82" s="497"/>
      <c r="U82" s="497"/>
    </row>
    <row r="83" spans="3:21" ht="15">
      <c r="C83" s="494"/>
      <c r="D83" s="494"/>
      <c r="E83" s="494"/>
      <c r="F83" s="494"/>
      <c r="G83" s="494"/>
      <c r="H83" s="494"/>
      <c r="I83" s="494"/>
      <c r="J83" s="494"/>
      <c r="O83" s="497"/>
      <c r="P83" s="497"/>
      <c r="Q83" s="497"/>
      <c r="R83" s="497"/>
      <c r="S83" s="497"/>
      <c r="T83" s="497"/>
      <c r="U83" s="497"/>
    </row>
    <row r="84" spans="3:21" ht="15">
      <c r="C84" s="494"/>
      <c r="D84" s="494"/>
      <c r="E84" s="494"/>
      <c r="F84" s="494"/>
      <c r="G84" s="494"/>
      <c r="H84" s="494"/>
      <c r="I84" s="494"/>
      <c r="J84" s="494"/>
      <c r="O84" s="498"/>
      <c r="P84" s="498"/>
      <c r="Q84" s="498"/>
      <c r="R84" s="498"/>
      <c r="S84" s="498"/>
      <c r="T84" s="498"/>
      <c r="U84" s="498"/>
    </row>
    <row r="85" spans="3:21" ht="15">
      <c r="C85" s="494"/>
      <c r="D85" s="494"/>
      <c r="E85" s="494"/>
      <c r="F85" s="494"/>
      <c r="G85" s="494"/>
      <c r="H85" s="494"/>
      <c r="I85" s="494"/>
      <c r="J85" s="494"/>
      <c r="L85" s="276"/>
      <c r="O85" s="499"/>
      <c r="P85" s="499"/>
      <c r="Q85" s="499"/>
      <c r="R85" s="499"/>
      <c r="S85" s="499"/>
      <c r="T85" s="499"/>
      <c r="U85" s="499"/>
    </row>
    <row r="86" spans="3:21" ht="50.25" customHeight="1">
      <c r="C86" s="494"/>
      <c r="D86" s="494"/>
      <c r="E86" s="494"/>
      <c r="F86" s="494"/>
      <c r="G86" s="494"/>
      <c r="H86" s="494"/>
      <c r="I86" s="494"/>
      <c r="J86" s="494"/>
      <c r="O86" s="499"/>
      <c r="P86" s="499"/>
      <c r="Q86" s="499"/>
      <c r="R86" s="499"/>
      <c r="S86" s="499"/>
      <c r="T86" s="499"/>
      <c r="U86" s="499"/>
    </row>
    <row r="87" spans="3:21" ht="15.75" customHeight="1">
      <c r="C87" s="492" t="s">
        <v>33</v>
      </c>
      <c r="D87" s="492"/>
      <c r="E87" s="492"/>
      <c r="F87" s="492"/>
      <c r="G87" s="492"/>
      <c r="H87" s="492"/>
      <c r="I87" s="492"/>
      <c r="J87" s="492"/>
      <c r="O87" s="500"/>
      <c r="P87" s="500"/>
      <c r="Q87" s="500"/>
      <c r="R87" s="500"/>
      <c r="S87" s="500"/>
      <c r="T87" s="500"/>
      <c r="U87" s="500"/>
    </row>
    <row r="88" spans="3:21" ht="95.25" customHeight="1">
      <c r="C88" s="492"/>
      <c r="D88" s="492"/>
      <c r="E88" s="492"/>
      <c r="F88" s="492"/>
      <c r="G88" s="492"/>
      <c r="H88" s="492"/>
      <c r="I88" s="492"/>
      <c r="J88" s="492"/>
      <c r="O88" s="500"/>
      <c r="P88" s="500"/>
      <c r="Q88" s="500"/>
      <c r="R88" s="500"/>
      <c r="S88" s="500"/>
      <c r="T88" s="500"/>
      <c r="U88" s="500"/>
    </row>
    <row r="89" spans="3:10" ht="15.75" customHeight="1">
      <c r="C89" s="492"/>
      <c r="D89" s="492"/>
      <c r="E89" s="492"/>
      <c r="F89" s="492"/>
      <c r="G89" s="492"/>
      <c r="H89" s="492"/>
      <c r="I89" s="492"/>
      <c r="J89" s="492"/>
    </row>
    <row r="90" spans="3:10" ht="15.75" customHeight="1">
      <c r="C90" s="492"/>
      <c r="D90" s="492"/>
      <c r="E90" s="492"/>
      <c r="F90" s="492"/>
      <c r="G90" s="492"/>
      <c r="H90" s="492"/>
      <c r="I90" s="492"/>
      <c r="J90" s="492"/>
    </row>
    <row r="91" spans="3:10" ht="15.75" customHeight="1">
      <c r="C91" s="492"/>
      <c r="D91" s="492"/>
      <c r="E91" s="492"/>
      <c r="F91" s="492"/>
      <c r="G91" s="492"/>
      <c r="H91" s="492"/>
      <c r="I91" s="492"/>
      <c r="J91" s="492"/>
    </row>
    <row r="92" spans="3:10" ht="15.75" customHeight="1">
      <c r="C92" s="492"/>
      <c r="D92" s="492"/>
      <c r="E92" s="492"/>
      <c r="F92" s="492"/>
      <c r="G92" s="492"/>
      <c r="H92" s="492"/>
      <c r="I92" s="492"/>
      <c r="J92" s="492"/>
    </row>
    <row r="93" spans="3:10" ht="10.5" customHeight="1">
      <c r="C93" s="492" t="s">
        <v>210</v>
      </c>
      <c r="D93" s="492"/>
      <c r="E93" s="492"/>
      <c r="F93" s="492"/>
      <c r="G93" s="492"/>
      <c r="H93" s="492"/>
      <c r="I93" s="492"/>
      <c r="J93" s="492"/>
    </row>
    <row r="94" spans="3:10" ht="17.25" customHeight="1">
      <c r="C94" s="492"/>
      <c r="D94" s="492"/>
      <c r="E94" s="492"/>
      <c r="F94" s="492"/>
      <c r="G94" s="492"/>
      <c r="H94" s="492"/>
      <c r="I94" s="492"/>
      <c r="J94" s="492"/>
    </row>
    <row r="95" spans="3:10" ht="20.25" customHeight="1">
      <c r="C95" s="492"/>
      <c r="D95" s="492"/>
      <c r="E95" s="492"/>
      <c r="F95" s="492"/>
      <c r="G95" s="492"/>
      <c r="H95" s="492"/>
      <c r="I95" s="492"/>
      <c r="J95" s="492"/>
    </row>
    <row r="96" spans="3:10" ht="20.25" customHeight="1">
      <c r="C96" s="492"/>
      <c r="D96" s="492"/>
      <c r="E96" s="492"/>
      <c r="F96" s="492"/>
      <c r="G96" s="492"/>
      <c r="H96" s="492"/>
      <c r="I96" s="492"/>
      <c r="J96" s="492"/>
    </row>
    <row r="97" spans="3:10" ht="29.25" customHeight="1">
      <c r="C97" s="492"/>
      <c r="D97" s="492"/>
      <c r="E97" s="492"/>
      <c r="F97" s="492"/>
      <c r="G97" s="492"/>
      <c r="H97" s="492"/>
      <c r="I97" s="492"/>
      <c r="J97" s="492"/>
    </row>
    <row r="98" spans="3:10" ht="20.25" customHeight="1">
      <c r="C98" s="492" t="s">
        <v>205</v>
      </c>
      <c r="D98" s="492"/>
      <c r="E98" s="492"/>
      <c r="F98" s="492"/>
      <c r="G98" s="492"/>
      <c r="H98" s="492"/>
      <c r="I98" s="492"/>
      <c r="J98" s="492"/>
    </row>
    <row r="99" spans="3:8" ht="20.25" customHeight="1">
      <c r="C99" s="284" t="s">
        <v>204</v>
      </c>
      <c r="D99" s="284"/>
      <c r="E99" s="290"/>
      <c r="F99" s="290"/>
      <c r="G99" s="518" t="str">
        <f>G6</f>
        <v>KK 14-</v>
      </c>
      <c r="H99" s="518"/>
    </row>
    <row r="100" spans="3:10" ht="15.75" customHeight="1">
      <c r="C100" s="492" t="s">
        <v>159</v>
      </c>
      <c r="D100" s="495"/>
      <c r="E100" s="495"/>
      <c r="F100" s="495"/>
      <c r="G100" s="495"/>
      <c r="H100" s="495"/>
      <c r="I100" s="495"/>
      <c r="J100" s="495"/>
    </row>
    <row r="101" spans="3:10" ht="15">
      <c r="C101" s="495"/>
      <c r="D101" s="495"/>
      <c r="E101" s="495"/>
      <c r="F101" s="495"/>
      <c r="G101" s="495"/>
      <c r="H101" s="495"/>
      <c r="I101" s="495"/>
      <c r="J101" s="495"/>
    </row>
    <row r="102" spans="3:10" ht="15">
      <c r="C102" s="495"/>
      <c r="D102" s="495"/>
      <c r="E102" s="495"/>
      <c r="F102" s="495"/>
      <c r="G102" s="495"/>
      <c r="H102" s="495"/>
      <c r="I102" s="495"/>
      <c r="J102" s="495"/>
    </row>
    <row r="103" spans="3:10" ht="15">
      <c r="C103" s="495"/>
      <c r="D103" s="495"/>
      <c r="E103" s="495"/>
      <c r="F103" s="495"/>
      <c r="G103" s="495"/>
      <c r="H103" s="495"/>
      <c r="I103" s="495"/>
      <c r="J103" s="495"/>
    </row>
    <row r="104" spans="3:10" ht="15">
      <c r="C104" s="495"/>
      <c r="D104" s="495"/>
      <c r="E104" s="495"/>
      <c r="F104" s="495"/>
      <c r="G104" s="495"/>
      <c r="H104" s="495"/>
      <c r="I104" s="495"/>
      <c r="J104" s="495"/>
    </row>
    <row r="105" spans="3:10" ht="17.25" customHeight="1">
      <c r="C105" s="492" t="s">
        <v>1147</v>
      </c>
      <c r="D105" s="492"/>
      <c r="E105" s="492"/>
      <c r="F105" s="492"/>
      <c r="G105" s="492"/>
      <c r="H105" s="492"/>
      <c r="I105" s="492"/>
      <c r="J105" s="492"/>
    </row>
    <row r="106" spans="3:10" ht="17.25" customHeight="1">
      <c r="C106" s="492"/>
      <c r="D106" s="492"/>
      <c r="E106" s="492"/>
      <c r="F106" s="492"/>
      <c r="G106" s="492"/>
      <c r="H106" s="492"/>
      <c r="I106" s="492"/>
      <c r="J106" s="492"/>
    </row>
    <row r="107" spans="3:10" ht="17.25" customHeight="1">
      <c r="C107" s="492"/>
      <c r="D107" s="492"/>
      <c r="E107" s="492"/>
      <c r="F107" s="492"/>
      <c r="G107" s="492"/>
      <c r="H107" s="492"/>
      <c r="I107" s="492"/>
      <c r="J107" s="492"/>
    </row>
    <row r="108" spans="3:10" ht="267" customHeight="1">
      <c r="C108" s="492" t="s">
        <v>1160</v>
      </c>
      <c r="D108" s="492"/>
      <c r="E108" s="492"/>
      <c r="F108" s="492"/>
      <c r="G108" s="492"/>
      <c r="H108" s="492"/>
      <c r="I108" s="492"/>
      <c r="J108" s="492"/>
    </row>
    <row r="109" spans="3:10" ht="144" customHeight="1">
      <c r="C109" s="492" t="s">
        <v>34</v>
      </c>
      <c r="D109" s="492"/>
      <c r="E109" s="492"/>
      <c r="F109" s="492"/>
      <c r="G109" s="492"/>
      <c r="H109" s="492"/>
      <c r="I109" s="492"/>
      <c r="J109" s="492"/>
    </row>
    <row r="110" spans="3:10" ht="15.75" customHeight="1">
      <c r="C110" s="496" t="s">
        <v>1162</v>
      </c>
      <c r="D110" s="496"/>
      <c r="E110" s="496"/>
      <c r="F110" s="496"/>
      <c r="G110" s="496"/>
      <c r="H110" s="496"/>
      <c r="I110" s="496"/>
      <c r="J110" s="496"/>
    </row>
    <row r="111" spans="3:10" ht="15">
      <c r="C111" s="496"/>
      <c r="D111" s="496"/>
      <c r="E111" s="496"/>
      <c r="F111" s="496"/>
      <c r="G111" s="496"/>
      <c r="H111" s="496"/>
      <c r="I111" s="496"/>
      <c r="J111" s="496"/>
    </row>
    <row r="112" spans="3:10" ht="15">
      <c r="C112" s="496"/>
      <c r="D112" s="496"/>
      <c r="E112" s="496"/>
      <c r="F112" s="496"/>
      <c r="G112" s="496"/>
      <c r="H112" s="496"/>
      <c r="I112" s="496"/>
      <c r="J112" s="496"/>
    </row>
    <row r="113" spans="3:10" ht="15">
      <c r="C113" s="496"/>
      <c r="D113" s="496"/>
      <c r="E113" s="496"/>
      <c r="F113" s="496"/>
      <c r="G113" s="496"/>
      <c r="H113" s="496"/>
      <c r="I113" s="496"/>
      <c r="J113" s="496"/>
    </row>
    <row r="114" spans="3:10" ht="9.75" customHeight="1">
      <c r="C114" s="496"/>
      <c r="D114" s="496"/>
      <c r="E114" s="496"/>
      <c r="F114" s="496"/>
      <c r="G114" s="496"/>
      <c r="H114" s="496"/>
      <c r="I114" s="496"/>
      <c r="J114" s="496"/>
    </row>
    <row r="115" spans="3:10" ht="15">
      <c r="C115" s="496"/>
      <c r="D115" s="496"/>
      <c r="E115" s="496"/>
      <c r="F115" s="496"/>
      <c r="G115" s="496"/>
      <c r="H115" s="496"/>
      <c r="I115" s="496"/>
      <c r="J115" s="496"/>
    </row>
    <row r="116" spans="3:10" ht="3.75" customHeight="1">
      <c r="C116" s="496"/>
      <c r="D116" s="496"/>
      <c r="E116" s="496"/>
      <c r="F116" s="496"/>
      <c r="G116" s="496"/>
      <c r="H116" s="496"/>
      <c r="I116" s="496"/>
      <c r="J116" s="496"/>
    </row>
    <row r="117" spans="3:10" ht="15">
      <c r="C117" s="496"/>
      <c r="D117" s="496"/>
      <c r="E117" s="496"/>
      <c r="F117" s="496"/>
      <c r="G117" s="496"/>
      <c r="H117" s="496"/>
      <c r="I117" s="496"/>
      <c r="J117" s="496"/>
    </row>
    <row r="118" spans="3:10" ht="3" customHeight="1">
      <c r="C118" s="496"/>
      <c r="D118" s="496"/>
      <c r="E118" s="496"/>
      <c r="F118" s="496"/>
      <c r="G118" s="496"/>
      <c r="H118" s="496"/>
      <c r="I118" s="496"/>
      <c r="J118" s="496"/>
    </row>
    <row r="119" spans="3:10" ht="15.75" customHeight="1">
      <c r="C119" s="492" t="s">
        <v>1163</v>
      </c>
      <c r="D119" s="492"/>
      <c r="E119" s="492"/>
      <c r="F119" s="492"/>
      <c r="G119" s="492"/>
      <c r="H119" s="492"/>
      <c r="I119" s="492"/>
      <c r="J119" s="492"/>
    </row>
    <row r="120" spans="3:10" ht="15">
      <c r="C120" s="492"/>
      <c r="D120" s="492"/>
      <c r="E120" s="492"/>
      <c r="F120" s="492"/>
      <c r="G120" s="492"/>
      <c r="H120" s="492"/>
      <c r="I120" s="492"/>
      <c r="J120" s="492"/>
    </row>
    <row r="121" spans="3:10" ht="8.25" customHeight="1">
      <c r="C121" s="492"/>
      <c r="D121" s="492"/>
      <c r="E121" s="492"/>
      <c r="F121" s="492"/>
      <c r="G121" s="492"/>
      <c r="H121" s="492"/>
      <c r="I121" s="492"/>
      <c r="J121" s="492"/>
    </row>
    <row r="122" spans="3:10" ht="15">
      <c r="C122" s="492"/>
      <c r="D122" s="492"/>
      <c r="E122" s="492"/>
      <c r="F122" s="492"/>
      <c r="G122" s="492"/>
      <c r="H122" s="492"/>
      <c r="I122" s="492"/>
      <c r="J122" s="492"/>
    </row>
    <row r="123" spans="3:10" ht="8.25" customHeight="1">
      <c r="C123" s="492"/>
      <c r="D123" s="492"/>
      <c r="E123" s="492"/>
      <c r="F123" s="492"/>
      <c r="G123" s="492"/>
      <c r="H123" s="492"/>
      <c r="I123" s="492"/>
      <c r="J123" s="492"/>
    </row>
    <row r="124" spans="3:10" ht="48.75" customHeight="1">
      <c r="C124" s="492" t="s">
        <v>1161</v>
      </c>
      <c r="D124" s="492"/>
      <c r="E124" s="492"/>
      <c r="F124" s="492"/>
      <c r="G124" s="492"/>
      <c r="H124" s="492"/>
      <c r="I124" s="492"/>
      <c r="J124" s="492"/>
    </row>
    <row r="125" spans="3:21" ht="15.75" customHeight="1">
      <c r="C125" s="492" t="e">
        <f>IF(K1="POO",O125,IF(K1="obec",O153,O140))</f>
        <v>#REF!</v>
      </c>
      <c r="D125" s="492"/>
      <c r="E125" s="492"/>
      <c r="F125" s="492"/>
      <c r="G125" s="492"/>
      <c r="H125" s="492"/>
      <c r="I125" s="492"/>
      <c r="J125" s="492"/>
      <c r="K125" s="295"/>
      <c r="O125" s="492" t="s">
        <v>1174</v>
      </c>
      <c r="P125" s="493"/>
      <c r="Q125" s="493"/>
      <c r="R125" s="493"/>
      <c r="S125" s="493"/>
      <c r="T125" s="493"/>
      <c r="U125" s="493"/>
    </row>
    <row r="126" spans="3:21" ht="15">
      <c r="C126" s="492"/>
      <c r="D126" s="492"/>
      <c r="E126" s="492"/>
      <c r="F126" s="492"/>
      <c r="G126" s="492"/>
      <c r="H126" s="492"/>
      <c r="I126" s="492"/>
      <c r="J126" s="492"/>
      <c r="O126" s="493"/>
      <c r="P126" s="493"/>
      <c r="Q126" s="493"/>
      <c r="R126" s="493"/>
      <c r="S126" s="493"/>
      <c r="T126" s="493"/>
      <c r="U126" s="493"/>
    </row>
    <row r="127" spans="3:21" ht="15">
      <c r="C127" s="492"/>
      <c r="D127" s="492"/>
      <c r="E127" s="492"/>
      <c r="F127" s="492"/>
      <c r="G127" s="492"/>
      <c r="H127" s="492"/>
      <c r="I127" s="492"/>
      <c r="J127" s="492"/>
      <c r="O127" s="493"/>
      <c r="P127" s="493"/>
      <c r="Q127" s="493"/>
      <c r="R127" s="493"/>
      <c r="S127" s="493"/>
      <c r="T127" s="493"/>
      <c r="U127" s="493"/>
    </row>
    <row r="128" spans="3:21" ht="15">
      <c r="C128" s="492"/>
      <c r="D128" s="492"/>
      <c r="E128" s="492"/>
      <c r="F128" s="492"/>
      <c r="G128" s="492"/>
      <c r="H128" s="492"/>
      <c r="I128" s="492"/>
      <c r="J128" s="492"/>
      <c r="O128" s="493"/>
      <c r="P128" s="493"/>
      <c r="Q128" s="493"/>
      <c r="R128" s="493"/>
      <c r="S128" s="493"/>
      <c r="T128" s="493"/>
      <c r="U128" s="493"/>
    </row>
    <row r="129" spans="3:21" ht="15">
      <c r="C129" s="492"/>
      <c r="D129" s="492"/>
      <c r="E129" s="492"/>
      <c r="F129" s="492"/>
      <c r="G129" s="492"/>
      <c r="H129" s="492"/>
      <c r="I129" s="492"/>
      <c r="J129" s="492"/>
      <c r="O129" s="493"/>
      <c r="P129" s="493"/>
      <c r="Q129" s="493"/>
      <c r="R129" s="493"/>
      <c r="S129" s="493"/>
      <c r="T129" s="493"/>
      <c r="U129" s="493"/>
    </row>
    <row r="130" spans="3:21" ht="15">
      <c r="C130" s="492"/>
      <c r="D130" s="492"/>
      <c r="E130" s="492"/>
      <c r="F130" s="492"/>
      <c r="G130" s="492"/>
      <c r="H130" s="492"/>
      <c r="I130" s="492"/>
      <c r="J130" s="492"/>
      <c r="O130" s="493"/>
      <c r="P130" s="493"/>
      <c r="Q130" s="493"/>
      <c r="R130" s="493"/>
      <c r="S130" s="493"/>
      <c r="T130" s="493"/>
      <c r="U130" s="493"/>
    </row>
    <row r="131" spans="3:21" ht="15">
      <c r="C131" s="492"/>
      <c r="D131" s="492"/>
      <c r="E131" s="492"/>
      <c r="F131" s="492"/>
      <c r="G131" s="492"/>
      <c r="H131" s="492"/>
      <c r="I131" s="492"/>
      <c r="J131" s="492"/>
      <c r="O131" s="493"/>
      <c r="P131" s="493"/>
      <c r="Q131" s="493"/>
      <c r="R131" s="493"/>
      <c r="S131" s="493"/>
      <c r="T131" s="493"/>
      <c r="U131" s="493"/>
    </row>
    <row r="132" spans="3:21" ht="15">
      <c r="C132" s="492"/>
      <c r="D132" s="492"/>
      <c r="E132" s="492"/>
      <c r="F132" s="492"/>
      <c r="G132" s="492"/>
      <c r="H132" s="492"/>
      <c r="I132" s="492"/>
      <c r="J132" s="492"/>
      <c r="O132" s="493"/>
      <c r="P132" s="493"/>
      <c r="Q132" s="493"/>
      <c r="R132" s="493"/>
      <c r="S132" s="493"/>
      <c r="T132" s="493"/>
      <c r="U132" s="493"/>
    </row>
    <row r="133" spans="3:21" ht="15">
      <c r="C133" s="492"/>
      <c r="D133" s="492"/>
      <c r="E133" s="492"/>
      <c r="F133" s="492"/>
      <c r="G133" s="492"/>
      <c r="H133" s="492"/>
      <c r="I133" s="492"/>
      <c r="J133" s="492"/>
      <c r="O133" s="493"/>
      <c r="P133" s="493"/>
      <c r="Q133" s="493"/>
      <c r="R133" s="493"/>
      <c r="S133" s="493"/>
      <c r="T133" s="493"/>
      <c r="U133" s="493"/>
    </row>
    <row r="134" spans="3:21" ht="15">
      <c r="C134" s="492"/>
      <c r="D134" s="492"/>
      <c r="E134" s="492"/>
      <c r="F134" s="492"/>
      <c r="G134" s="492"/>
      <c r="H134" s="492"/>
      <c r="I134" s="492"/>
      <c r="J134" s="492"/>
      <c r="O134" s="493"/>
      <c r="P134" s="493"/>
      <c r="Q134" s="493"/>
      <c r="R134" s="493"/>
      <c r="S134" s="493"/>
      <c r="T134" s="493"/>
      <c r="U134" s="493"/>
    </row>
    <row r="135" spans="3:21" ht="15">
      <c r="C135" s="492"/>
      <c r="D135" s="492"/>
      <c r="E135" s="492"/>
      <c r="F135" s="492"/>
      <c r="G135" s="492"/>
      <c r="H135" s="492"/>
      <c r="I135" s="492"/>
      <c r="J135" s="492"/>
      <c r="O135" s="493"/>
      <c r="P135" s="493"/>
      <c r="Q135" s="493"/>
      <c r="R135" s="493"/>
      <c r="S135" s="493"/>
      <c r="T135" s="493"/>
      <c r="U135" s="493"/>
    </row>
    <row r="136" spans="3:21" ht="15">
      <c r="C136" s="492"/>
      <c r="D136" s="492"/>
      <c r="E136" s="492"/>
      <c r="F136" s="492"/>
      <c r="G136" s="492"/>
      <c r="H136" s="492"/>
      <c r="I136" s="492"/>
      <c r="J136" s="492"/>
      <c r="O136" s="493"/>
      <c r="P136" s="493"/>
      <c r="Q136" s="493"/>
      <c r="R136" s="493"/>
      <c r="S136" s="493"/>
      <c r="T136" s="493"/>
      <c r="U136" s="493"/>
    </row>
    <row r="137" spans="3:21" ht="15">
      <c r="C137" s="492"/>
      <c r="D137" s="492"/>
      <c r="E137" s="492"/>
      <c r="F137" s="492"/>
      <c r="G137" s="492"/>
      <c r="H137" s="492"/>
      <c r="I137" s="492"/>
      <c r="J137" s="492"/>
      <c r="O137" s="493"/>
      <c r="P137" s="493"/>
      <c r="Q137" s="493"/>
      <c r="R137" s="493"/>
      <c r="S137" s="493"/>
      <c r="T137" s="493"/>
      <c r="U137" s="493"/>
    </row>
    <row r="138" spans="3:21" ht="48" customHeight="1">
      <c r="C138" s="492"/>
      <c r="D138" s="492"/>
      <c r="E138" s="492"/>
      <c r="F138" s="492"/>
      <c r="G138" s="492"/>
      <c r="H138" s="492"/>
      <c r="I138" s="492"/>
      <c r="J138" s="492"/>
      <c r="O138" s="493"/>
      <c r="P138" s="493"/>
      <c r="Q138" s="493"/>
      <c r="R138" s="493"/>
      <c r="S138" s="493"/>
      <c r="T138" s="493"/>
      <c r="U138" s="493"/>
    </row>
    <row r="139" spans="3:10" ht="15.75" customHeight="1">
      <c r="C139" s="492" t="s">
        <v>1168</v>
      </c>
      <c r="D139" s="492"/>
      <c r="E139" s="492"/>
      <c r="F139" s="492"/>
      <c r="G139" s="492"/>
      <c r="H139" s="492"/>
      <c r="I139" s="492"/>
      <c r="J139" s="492"/>
    </row>
    <row r="140" spans="3:21" ht="15.75" customHeight="1">
      <c r="C140" s="492"/>
      <c r="D140" s="492"/>
      <c r="E140" s="492"/>
      <c r="F140" s="492"/>
      <c r="G140" s="492"/>
      <c r="H140" s="492"/>
      <c r="I140" s="492"/>
      <c r="J140" s="492"/>
      <c r="O140" s="492" t="s">
        <v>1164</v>
      </c>
      <c r="P140" s="493"/>
      <c r="Q140" s="493"/>
      <c r="R140" s="493"/>
      <c r="S140" s="493"/>
      <c r="T140" s="493"/>
      <c r="U140" s="493"/>
    </row>
    <row r="141" spans="3:21" ht="8.25" customHeight="1">
      <c r="C141" s="492"/>
      <c r="D141" s="492"/>
      <c r="E141" s="492"/>
      <c r="F141" s="492"/>
      <c r="G141" s="492"/>
      <c r="H141" s="492"/>
      <c r="I141" s="492"/>
      <c r="J141" s="492"/>
      <c r="O141" s="493"/>
      <c r="P141" s="493"/>
      <c r="Q141" s="493"/>
      <c r="R141" s="493"/>
      <c r="S141" s="493"/>
      <c r="T141" s="493"/>
      <c r="U141" s="493"/>
    </row>
    <row r="142" spans="3:21" ht="15">
      <c r="C142" s="492"/>
      <c r="D142" s="492"/>
      <c r="E142" s="492"/>
      <c r="F142" s="492"/>
      <c r="G142" s="492"/>
      <c r="H142" s="492"/>
      <c r="I142" s="492"/>
      <c r="J142" s="492"/>
      <c r="O142" s="493"/>
      <c r="P142" s="493"/>
      <c r="Q142" s="493"/>
      <c r="R142" s="493"/>
      <c r="S142" s="493"/>
      <c r="T142" s="493"/>
      <c r="U142" s="493"/>
    </row>
    <row r="143" spans="3:21" ht="15">
      <c r="C143" s="492"/>
      <c r="D143" s="492"/>
      <c r="E143" s="492"/>
      <c r="F143" s="492"/>
      <c r="G143" s="492"/>
      <c r="H143" s="492"/>
      <c r="I143" s="492"/>
      <c r="J143" s="492"/>
      <c r="O143" s="493"/>
      <c r="P143" s="493"/>
      <c r="Q143" s="493"/>
      <c r="R143" s="493"/>
      <c r="S143" s="493"/>
      <c r="T143" s="493"/>
      <c r="U143" s="493"/>
    </row>
    <row r="144" spans="3:21" ht="15">
      <c r="C144" s="492"/>
      <c r="D144" s="492"/>
      <c r="E144" s="492"/>
      <c r="F144" s="492"/>
      <c r="G144" s="492"/>
      <c r="H144" s="492"/>
      <c r="I144" s="492"/>
      <c r="J144" s="492"/>
      <c r="O144" s="493"/>
      <c r="P144" s="493"/>
      <c r="Q144" s="493"/>
      <c r="R144" s="493"/>
      <c r="S144" s="493"/>
      <c r="T144" s="493"/>
      <c r="U144" s="493"/>
    </row>
    <row r="145" spans="3:21" ht="15">
      <c r="C145" s="492"/>
      <c r="D145" s="492"/>
      <c r="E145" s="492"/>
      <c r="F145" s="492"/>
      <c r="G145" s="492"/>
      <c r="H145" s="492"/>
      <c r="I145" s="492"/>
      <c r="J145" s="492"/>
      <c r="O145" s="493"/>
      <c r="P145" s="493"/>
      <c r="Q145" s="493"/>
      <c r="R145" s="493"/>
      <c r="S145" s="493"/>
      <c r="T145" s="493"/>
      <c r="U145" s="493"/>
    </row>
    <row r="146" spans="3:21" ht="15">
      <c r="C146" s="492"/>
      <c r="D146" s="492"/>
      <c r="E146" s="492"/>
      <c r="F146" s="492"/>
      <c r="G146" s="492"/>
      <c r="H146" s="492"/>
      <c r="I146" s="492"/>
      <c r="J146" s="492"/>
      <c r="O146" s="493"/>
      <c r="P146" s="493"/>
      <c r="Q146" s="493"/>
      <c r="R146" s="493"/>
      <c r="S146" s="493"/>
      <c r="T146" s="493"/>
      <c r="U146" s="493"/>
    </row>
    <row r="147" spans="3:21" ht="15">
      <c r="C147" s="492"/>
      <c r="D147" s="492"/>
      <c r="E147" s="492"/>
      <c r="F147" s="492"/>
      <c r="G147" s="492"/>
      <c r="H147" s="492"/>
      <c r="I147" s="492"/>
      <c r="J147" s="492"/>
      <c r="O147" s="493"/>
      <c r="P147" s="493"/>
      <c r="Q147" s="493"/>
      <c r="R147" s="493"/>
      <c r="S147" s="493"/>
      <c r="T147" s="493"/>
      <c r="U147" s="493"/>
    </row>
    <row r="148" spans="3:21" ht="15">
      <c r="C148" s="492"/>
      <c r="D148" s="492"/>
      <c r="E148" s="492"/>
      <c r="F148" s="492"/>
      <c r="G148" s="492"/>
      <c r="H148" s="492"/>
      <c r="I148" s="492"/>
      <c r="J148" s="492"/>
      <c r="O148" s="493"/>
      <c r="P148" s="493"/>
      <c r="Q148" s="493"/>
      <c r="R148" s="493"/>
      <c r="S148" s="493"/>
      <c r="T148" s="493"/>
      <c r="U148" s="493"/>
    </row>
    <row r="149" spans="3:21" ht="117" customHeight="1">
      <c r="C149" s="492"/>
      <c r="D149" s="492"/>
      <c r="E149" s="492"/>
      <c r="F149" s="492"/>
      <c r="G149" s="492"/>
      <c r="H149" s="492"/>
      <c r="I149" s="492"/>
      <c r="J149" s="492"/>
      <c r="O149" s="493"/>
      <c r="P149" s="493"/>
      <c r="Q149" s="493"/>
      <c r="R149" s="493"/>
      <c r="S149" s="493"/>
      <c r="T149" s="493"/>
      <c r="U149" s="493"/>
    </row>
    <row r="150" spans="3:21" ht="25.5" customHeight="1">
      <c r="C150" s="494" t="s">
        <v>35</v>
      </c>
      <c r="D150" s="494"/>
      <c r="E150" s="494"/>
      <c r="F150" s="494"/>
      <c r="G150" s="494"/>
      <c r="H150" s="494"/>
      <c r="I150" s="494"/>
      <c r="J150" s="494"/>
      <c r="O150" s="493"/>
      <c r="P150" s="493"/>
      <c r="Q150" s="493"/>
      <c r="R150" s="493"/>
      <c r="S150" s="493"/>
      <c r="T150" s="493"/>
      <c r="U150" s="493"/>
    </row>
    <row r="151" spans="3:21" ht="54" customHeight="1">
      <c r="C151" s="494"/>
      <c r="D151" s="494"/>
      <c r="E151" s="494"/>
      <c r="F151" s="494"/>
      <c r="G151" s="494"/>
      <c r="H151" s="494"/>
      <c r="I151" s="494"/>
      <c r="J151" s="494"/>
      <c r="O151" s="493"/>
      <c r="P151" s="493"/>
      <c r="Q151" s="493"/>
      <c r="R151" s="493"/>
      <c r="S151" s="493"/>
      <c r="T151" s="493"/>
      <c r="U151" s="493"/>
    </row>
    <row r="152" spans="3:10" ht="55.5" customHeight="1">
      <c r="C152" s="494"/>
      <c r="D152" s="494"/>
      <c r="E152" s="494"/>
      <c r="F152" s="494"/>
      <c r="G152" s="494"/>
      <c r="H152" s="494"/>
      <c r="I152" s="494"/>
      <c r="J152" s="494"/>
    </row>
    <row r="153" spans="3:21" ht="55.5" customHeight="1">
      <c r="C153" s="494"/>
      <c r="D153" s="494"/>
      <c r="E153" s="494"/>
      <c r="F153" s="494"/>
      <c r="G153" s="494"/>
      <c r="H153" s="494"/>
      <c r="I153" s="494"/>
      <c r="J153" s="494"/>
      <c r="O153" s="492" t="s">
        <v>1165</v>
      </c>
      <c r="P153" s="493"/>
      <c r="Q153" s="493"/>
      <c r="R153" s="493"/>
      <c r="S153" s="493"/>
      <c r="T153" s="493"/>
      <c r="U153" s="493"/>
    </row>
    <row r="154" spans="3:21" ht="55.5" customHeight="1">
      <c r="C154" s="494"/>
      <c r="D154" s="494"/>
      <c r="E154" s="494"/>
      <c r="F154" s="494"/>
      <c r="G154" s="494"/>
      <c r="H154" s="494"/>
      <c r="I154" s="494"/>
      <c r="J154" s="494"/>
      <c r="O154" s="493"/>
      <c r="P154" s="493"/>
      <c r="Q154" s="493"/>
      <c r="R154" s="493"/>
      <c r="S154" s="493"/>
      <c r="T154" s="493"/>
      <c r="U154" s="493"/>
    </row>
    <row r="155" spans="3:21" ht="55.5" customHeight="1">
      <c r="C155" s="494"/>
      <c r="D155" s="494"/>
      <c r="E155" s="494"/>
      <c r="F155" s="494"/>
      <c r="G155" s="494"/>
      <c r="H155" s="494"/>
      <c r="I155" s="494"/>
      <c r="J155" s="494"/>
      <c r="O155" s="493"/>
      <c r="P155" s="493"/>
      <c r="Q155" s="493"/>
      <c r="R155" s="493"/>
      <c r="S155" s="493"/>
      <c r="T155" s="493"/>
      <c r="U155" s="493"/>
    </row>
    <row r="156" spans="3:21" ht="44.25" customHeight="1">
      <c r="C156" s="494"/>
      <c r="D156" s="494"/>
      <c r="E156" s="494"/>
      <c r="F156" s="494"/>
      <c r="G156" s="494"/>
      <c r="H156" s="494"/>
      <c r="I156" s="494"/>
      <c r="J156" s="494"/>
      <c r="O156" s="493"/>
      <c r="P156" s="493"/>
      <c r="Q156" s="493"/>
      <c r="R156" s="493"/>
      <c r="S156" s="493"/>
      <c r="T156" s="493"/>
      <c r="U156" s="493"/>
    </row>
    <row r="157" spans="3:21" ht="39" customHeight="1">
      <c r="C157" s="494"/>
      <c r="D157" s="494"/>
      <c r="E157" s="494"/>
      <c r="F157" s="494"/>
      <c r="G157" s="494"/>
      <c r="H157" s="494"/>
      <c r="I157" s="494"/>
      <c r="J157" s="494"/>
      <c r="O157" s="493"/>
      <c r="P157" s="493"/>
      <c r="Q157" s="493"/>
      <c r="R157" s="493"/>
      <c r="S157" s="493"/>
      <c r="T157" s="493"/>
      <c r="U157" s="493"/>
    </row>
    <row r="158" spans="3:21" ht="75" customHeight="1">
      <c r="C158" s="494"/>
      <c r="D158" s="494"/>
      <c r="E158" s="494"/>
      <c r="F158" s="494"/>
      <c r="G158" s="494"/>
      <c r="H158" s="494"/>
      <c r="I158" s="494"/>
      <c r="J158" s="494"/>
      <c r="O158" s="493"/>
      <c r="P158" s="493"/>
      <c r="Q158" s="493"/>
      <c r="R158" s="493"/>
      <c r="S158" s="493"/>
      <c r="T158" s="493"/>
      <c r="U158" s="493"/>
    </row>
    <row r="159" spans="3:21" ht="30.75" customHeight="1">
      <c r="C159" s="492" t="s">
        <v>1150</v>
      </c>
      <c r="D159" s="492"/>
      <c r="E159" s="492"/>
      <c r="F159" s="492"/>
      <c r="G159" s="492"/>
      <c r="H159" s="492"/>
      <c r="I159" s="492"/>
      <c r="J159" s="492"/>
      <c r="O159" s="493"/>
      <c r="P159" s="493"/>
      <c r="Q159" s="493"/>
      <c r="R159" s="493"/>
      <c r="S159" s="493"/>
      <c r="T159" s="493"/>
      <c r="U159" s="493"/>
    </row>
    <row r="160" spans="3:21" ht="7.5" customHeight="1">
      <c r="C160" s="492"/>
      <c r="D160" s="492"/>
      <c r="E160" s="492"/>
      <c r="F160" s="492"/>
      <c r="G160" s="492"/>
      <c r="H160" s="492"/>
      <c r="I160" s="492"/>
      <c r="J160" s="492"/>
      <c r="O160" s="493"/>
      <c r="P160" s="493"/>
      <c r="Q160" s="493"/>
      <c r="R160" s="493"/>
      <c r="S160" s="493"/>
      <c r="T160" s="493"/>
      <c r="U160" s="493"/>
    </row>
    <row r="161" spans="3:21" ht="15">
      <c r="C161" s="492"/>
      <c r="D161" s="492"/>
      <c r="E161" s="492"/>
      <c r="F161" s="492"/>
      <c r="G161" s="492"/>
      <c r="H161" s="492"/>
      <c r="I161" s="492"/>
      <c r="J161" s="492"/>
      <c r="O161" s="493"/>
      <c r="P161" s="493"/>
      <c r="Q161" s="493"/>
      <c r="R161" s="493"/>
      <c r="S161" s="493"/>
      <c r="T161" s="493"/>
      <c r="U161" s="493"/>
    </row>
    <row r="162" spans="3:21" ht="15">
      <c r="C162" s="492"/>
      <c r="D162" s="492"/>
      <c r="E162" s="492"/>
      <c r="F162" s="492"/>
      <c r="G162" s="492"/>
      <c r="H162" s="492"/>
      <c r="I162" s="492"/>
      <c r="J162" s="492"/>
      <c r="O162" s="493"/>
      <c r="P162" s="493"/>
      <c r="Q162" s="493"/>
      <c r="R162" s="493"/>
      <c r="S162" s="493"/>
      <c r="T162" s="493"/>
      <c r="U162" s="493"/>
    </row>
    <row r="163" spans="3:21" ht="15">
      <c r="C163" s="492"/>
      <c r="D163" s="492"/>
      <c r="E163" s="492"/>
      <c r="F163" s="492"/>
      <c r="G163" s="492"/>
      <c r="H163" s="492"/>
      <c r="I163" s="492"/>
      <c r="J163" s="492"/>
      <c r="O163" s="493"/>
      <c r="P163" s="493"/>
      <c r="Q163" s="493"/>
      <c r="R163" s="493"/>
      <c r="S163" s="493"/>
      <c r="T163" s="493"/>
      <c r="U163" s="493"/>
    </row>
    <row r="164" spans="3:10" ht="15">
      <c r="C164" s="492"/>
      <c r="D164" s="492"/>
      <c r="E164" s="492"/>
      <c r="F164" s="492"/>
      <c r="G164" s="492"/>
      <c r="H164" s="492"/>
      <c r="I164" s="492"/>
      <c r="J164" s="492"/>
    </row>
    <row r="165" spans="3:10" ht="15">
      <c r="C165" s="492"/>
      <c r="D165" s="492"/>
      <c r="E165" s="492"/>
      <c r="F165" s="492"/>
      <c r="G165" s="492"/>
      <c r="H165" s="492"/>
      <c r="I165" s="492"/>
      <c r="J165" s="492"/>
    </row>
    <row r="166" spans="3:10" ht="15">
      <c r="C166" s="492"/>
      <c r="D166" s="492"/>
      <c r="E166" s="492"/>
      <c r="F166" s="492"/>
      <c r="G166" s="492"/>
      <c r="H166" s="492"/>
      <c r="I166" s="492"/>
      <c r="J166" s="492"/>
    </row>
    <row r="167" spans="3:10" ht="15">
      <c r="C167" s="492"/>
      <c r="D167" s="492"/>
      <c r="E167" s="492"/>
      <c r="F167" s="492"/>
      <c r="G167" s="492"/>
      <c r="H167" s="492"/>
      <c r="I167" s="492"/>
      <c r="J167" s="492"/>
    </row>
    <row r="168" spans="3:10" ht="15">
      <c r="C168" s="492"/>
      <c r="D168" s="492"/>
      <c r="E168" s="492"/>
      <c r="F168" s="492"/>
      <c r="G168" s="492"/>
      <c r="H168" s="492"/>
      <c r="I168" s="492"/>
      <c r="J168" s="492"/>
    </row>
    <row r="169" spans="3:10" ht="37.5" customHeight="1">
      <c r="C169" s="492"/>
      <c r="D169" s="492"/>
      <c r="E169" s="492"/>
      <c r="F169" s="492"/>
      <c r="G169" s="492"/>
      <c r="H169" s="492"/>
      <c r="I169" s="492"/>
      <c r="J169" s="492"/>
    </row>
    <row r="170" spans="3:10" ht="37.5" customHeight="1">
      <c r="C170" s="290"/>
      <c r="D170" s="290"/>
      <c r="E170" s="290"/>
      <c r="F170" s="290"/>
      <c r="G170" s="290"/>
      <c r="H170" s="290"/>
      <c r="I170" s="290"/>
      <c r="J170" s="290"/>
    </row>
    <row r="171" spans="3:10" ht="37.5" customHeight="1">
      <c r="C171" s="290"/>
      <c r="D171" s="290"/>
      <c r="E171" s="290"/>
      <c r="F171" s="290"/>
      <c r="G171" s="290"/>
      <c r="H171" s="290"/>
      <c r="I171" s="290"/>
      <c r="J171" s="290"/>
    </row>
    <row r="172" spans="3:10" ht="12.75" customHeight="1">
      <c r="C172" s="290"/>
      <c r="D172" s="290"/>
      <c r="E172" s="290"/>
      <c r="F172" s="290"/>
      <c r="G172" s="290"/>
      <c r="H172" s="290"/>
      <c r="I172" s="290"/>
      <c r="J172" s="290"/>
    </row>
    <row r="173" ht="15">
      <c r="F173" s="272" t="s">
        <v>40</v>
      </c>
    </row>
    <row r="174" ht="15">
      <c r="E174" s="273" t="s">
        <v>41</v>
      </c>
    </row>
    <row r="175" spans="3:10" ht="15.75" customHeight="1">
      <c r="C175" s="512" t="s">
        <v>42</v>
      </c>
      <c r="D175" s="512"/>
      <c r="E175" s="512"/>
      <c r="F175" s="512"/>
      <c r="G175" s="512"/>
      <c r="H175" s="512"/>
      <c r="I175" s="512"/>
      <c r="J175" s="512"/>
    </row>
    <row r="176" spans="3:7" ht="15">
      <c r="C176" s="271" t="s">
        <v>43</v>
      </c>
      <c r="E176" s="504" t="str">
        <f>G6</f>
        <v>KK 14-</v>
      </c>
      <c r="F176" s="504"/>
      <c r="G176" s="271" t="s">
        <v>44</v>
      </c>
    </row>
    <row r="177" ht="15">
      <c r="C177" s="271" t="s">
        <v>211</v>
      </c>
    </row>
    <row r="178" ht="15">
      <c r="C178" s="271" t="s">
        <v>179</v>
      </c>
    </row>
    <row r="179" spans="3:10" ht="129" customHeight="1">
      <c r="C179" s="512" t="s">
        <v>1146</v>
      </c>
      <c r="D179" s="512"/>
      <c r="E179" s="512"/>
      <c r="F179" s="512"/>
      <c r="G179" s="512"/>
      <c r="H179" s="512"/>
      <c r="I179" s="512"/>
      <c r="J179" s="512"/>
    </row>
    <row r="180" spans="3:10" ht="15">
      <c r="C180" s="305">
        <f>C39</f>
        <v>41813</v>
      </c>
      <c r="D180" s="280"/>
      <c r="E180" s="280"/>
      <c r="F180" s="280"/>
      <c r="G180" s="280"/>
      <c r="H180" s="280"/>
      <c r="I180" s="280"/>
      <c r="J180" s="280"/>
    </row>
    <row r="181" spans="3:10" ht="51.75" customHeight="1">
      <c r="C181" s="512" t="s">
        <v>234</v>
      </c>
      <c r="D181" s="512"/>
      <c r="E181" s="512"/>
      <c r="F181" s="512"/>
      <c r="G181" s="512"/>
      <c r="H181" s="512"/>
      <c r="I181" s="512"/>
      <c r="J181" s="512"/>
    </row>
    <row r="183" spans="3:8" ht="15">
      <c r="C183" s="271" t="s">
        <v>45</v>
      </c>
      <c r="D183" s="302"/>
      <c r="H183" s="296" t="s">
        <v>45</v>
      </c>
    </row>
    <row r="184" ht="15">
      <c r="D184" s="303"/>
    </row>
    <row r="185" spans="3:8" ht="15">
      <c r="C185" s="271" t="s">
        <v>46</v>
      </c>
      <c r="H185" s="271" t="s">
        <v>48</v>
      </c>
    </row>
    <row r="186" spans="3:8" ht="15">
      <c r="C186" s="298">
        <f>Žádost!D15</f>
        <v>0</v>
      </c>
      <c r="D186" s="299"/>
      <c r="E186" s="300"/>
      <c r="F186" s="300"/>
      <c r="H186" s="301" t="str">
        <f>IF(F65&lt;500000,O11,O10)</f>
        <v>PaedDr.  Josef Lukášek</v>
      </c>
    </row>
    <row r="187" spans="3:8" ht="57.75" customHeight="1">
      <c r="C187" s="516">
        <f>Žádost!D5</f>
        <v>0</v>
      </c>
      <c r="D187" s="517"/>
      <c r="E187" s="517"/>
      <c r="F187" s="517"/>
      <c r="H187" s="297" t="s">
        <v>47</v>
      </c>
    </row>
  </sheetData>
  <sheetProtection password="DD39" sheet="1" objects="1" scenarios="1"/>
  <mergeCells count="40">
    <mergeCell ref="C187:F187"/>
    <mergeCell ref="C179:J179"/>
    <mergeCell ref="C181:J181"/>
    <mergeCell ref="G99:H99"/>
    <mergeCell ref="C125:J138"/>
    <mergeCell ref="C175:J175"/>
    <mergeCell ref="E176:F176"/>
    <mergeCell ref="C139:J149"/>
    <mergeCell ref="C159:J169"/>
    <mergeCell ref="C124:J124"/>
    <mergeCell ref="B3:J4"/>
    <mergeCell ref="C48:J55"/>
    <mergeCell ref="C59:J62"/>
    <mergeCell ref="D25:I25"/>
    <mergeCell ref="E58:J58"/>
    <mergeCell ref="F43:J43"/>
    <mergeCell ref="D23:J24"/>
    <mergeCell ref="F44:J44"/>
    <mergeCell ref="D14:E14"/>
    <mergeCell ref="D41:J41"/>
    <mergeCell ref="D22:J22"/>
    <mergeCell ref="O66:U74"/>
    <mergeCell ref="C66:J74"/>
    <mergeCell ref="D57:J57"/>
    <mergeCell ref="C87:J92"/>
    <mergeCell ref="C77:J86"/>
    <mergeCell ref="C93:J97"/>
    <mergeCell ref="O76:U88"/>
    <mergeCell ref="F65:G65"/>
    <mergeCell ref="O125:U138"/>
    <mergeCell ref="C98:J98"/>
    <mergeCell ref="O140:U151"/>
    <mergeCell ref="C108:J108"/>
    <mergeCell ref="O153:U163"/>
    <mergeCell ref="C150:J158"/>
    <mergeCell ref="C119:J123"/>
    <mergeCell ref="C100:J104"/>
    <mergeCell ref="C105:J107"/>
    <mergeCell ref="C110:J118"/>
    <mergeCell ref="C109:J109"/>
  </mergeCells>
  <printOptions/>
  <pageMargins left="0.25" right="0.25" top="0.75" bottom="0.75" header="0.3" footer="0.3"/>
  <pageSetup horizontalDpi="600" verticalDpi="600" orientation="portrait" paperSize="9" r:id="rId1"/>
  <headerFooter alignWithMargins="0">
    <oddFooter>&amp;C&amp;P</oddFooter>
  </headerFooter>
  <rowBreaks count="1" manualBreakCount="1">
    <brk id="88" min="1" max="9" man="1"/>
  </rowBreaks>
</worksheet>
</file>

<file path=xl/worksheets/sheet4.xml><?xml version="1.0" encoding="utf-8"?>
<worksheet xmlns="http://schemas.openxmlformats.org/spreadsheetml/2006/main" xmlns:r="http://schemas.openxmlformats.org/officeDocument/2006/relationships">
  <sheetPr>
    <pageSetUpPr fitToPage="1"/>
  </sheetPr>
  <dimension ref="B1:I41"/>
  <sheetViews>
    <sheetView view="pageBreakPreview" zoomScaleSheetLayoutView="100" zoomScalePageLayoutView="0" workbookViewId="0" topLeftCell="A1">
      <selection activeCell="D20" sqref="D20"/>
    </sheetView>
  </sheetViews>
  <sheetFormatPr defaultColWidth="9.140625" defaultRowHeight="12.75"/>
  <cols>
    <col min="1" max="1" width="9.140625" style="50" customWidth="1"/>
    <col min="2" max="2" width="5.28125" style="50" customWidth="1"/>
    <col min="3" max="3" width="33.7109375" style="50" customWidth="1"/>
    <col min="4" max="4" width="16.421875" style="50" customWidth="1"/>
    <col min="5" max="5" width="19.140625" style="50" customWidth="1"/>
    <col min="6" max="6" width="18.00390625" style="50" customWidth="1"/>
    <col min="7" max="7" width="17.8515625" style="50" customWidth="1"/>
    <col min="8" max="8" width="40.421875" style="50" customWidth="1"/>
    <col min="9" max="16384" width="9.140625" style="50" customWidth="1"/>
  </cols>
  <sheetData>
    <row r="1" spans="3:5" ht="12">
      <c r="C1" s="49"/>
      <c r="D1" s="49"/>
      <c r="E1" s="49"/>
    </row>
    <row r="2" spans="2:9" ht="12.75">
      <c r="B2" s="16"/>
      <c r="C2" s="16" t="s">
        <v>53</v>
      </c>
      <c r="D2" s="18">
        <f>Žádost!D7</f>
        <v>0</v>
      </c>
      <c r="E2" s="16"/>
      <c r="F2" s="16"/>
      <c r="G2" s="16"/>
      <c r="H2" s="540" t="s">
        <v>1144</v>
      </c>
      <c r="I2" s="49">
        <f>Žádost!E2</f>
        <v>0</v>
      </c>
    </row>
    <row r="3" spans="2:8" ht="28.5" customHeight="1">
      <c r="B3" s="16"/>
      <c r="C3" s="16" t="s">
        <v>167</v>
      </c>
      <c r="D3" s="541" t="e">
        <f>Žádost!#REF!</f>
        <v>#REF!</v>
      </c>
      <c r="E3" s="467"/>
      <c r="F3" s="467"/>
      <c r="G3" s="308"/>
      <c r="H3" s="455"/>
    </row>
    <row r="4" spans="2:9" ht="12.75">
      <c r="B4" s="16"/>
      <c r="C4" s="16" t="s">
        <v>166</v>
      </c>
      <c r="D4" s="19">
        <f>Žádost!D5</f>
        <v>0</v>
      </c>
      <c r="E4" s="16"/>
      <c r="F4" s="16"/>
      <c r="G4" s="16"/>
      <c r="H4" s="16"/>
      <c r="I4" s="49"/>
    </row>
    <row r="5" spans="2:9" ht="12.75">
      <c r="B5" s="16"/>
      <c r="C5" s="16" t="s">
        <v>165</v>
      </c>
      <c r="D5" s="19">
        <f>Žádost!D6</f>
        <v>0</v>
      </c>
      <c r="E5" s="16"/>
      <c r="F5" s="16"/>
      <c r="G5" s="16"/>
      <c r="H5" s="16"/>
      <c r="I5" s="49"/>
    </row>
    <row r="6" spans="2:9" ht="7.5" customHeight="1">
      <c r="B6" s="16"/>
      <c r="C6" s="20"/>
      <c r="D6" s="20"/>
      <c r="E6" s="20"/>
      <c r="F6" s="20"/>
      <c r="G6" s="20"/>
      <c r="H6" s="16"/>
      <c r="I6" s="49"/>
    </row>
    <row r="7" spans="2:8" ht="13.5" customHeight="1">
      <c r="B7" s="21" t="s">
        <v>1145</v>
      </c>
      <c r="C7" s="156"/>
      <c r="D7" s="156"/>
      <c r="E7" s="156"/>
      <c r="F7" s="156"/>
      <c r="G7" s="156"/>
      <c r="H7" s="22"/>
    </row>
    <row r="8" spans="2:8" ht="8.25" customHeight="1">
      <c r="B8" s="546" t="s">
        <v>1178</v>
      </c>
      <c r="C8" s="547"/>
      <c r="D8" s="547"/>
      <c r="E8" s="547"/>
      <c r="F8" s="547"/>
      <c r="G8" s="547"/>
      <c r="H8" s="547"/>
    </row>
    <row r="9" spans="2:8" ht="8.25" customHeight="1" thickBot="1">
      <c r="B9" s="548"/>
      <c r="C9" s="548"/>
      <c r="D9" s="548"/>
      <c r="E9" s="548"/>
      <c r="F9" s="548"/>
      <c r="G9" s="548"/>
      <c r="H9" s="548"/>
    </row>
    <row r="10" spans="2:8" ht="13.5" thickBot="1">
      <c r="B10" s="23"/>
      <c r="C10" s="24"/>
      <c r="D10" s="25" t="s">
        <v>58</v>
      </c>
      <c r="E10" s="26" t="s">
        <v>59</v>
      </c>
      <c r="F10" s="314" t="s">
        <v>60</v>
      </c>
      <c r="G10" s="315" t="s">
        <v>192</v>
      </c>
      <c r="H10" s="27" t="s">
        <v>1176</v>
      </c>
    </row>
    <row r="11" spans="2:8" ht="54.75" customHeight="1" thickBot="1">
      <c r="B11" s="542" t="s">
        <v>61</v>
      </c>
      <c r="C11" s="543"/>
      <c r="D11" s="28" t="s">
        <v>1153</v>
      </c>
      <c r="E11" s="29" t="s">
        <v>0</v>
      </c>
      <c r="F11" s="316" t="s">
        <v>1175</v>
      </c>
      <c r="G11" s="317" t="s">
        <v>1177</v>
      </c>
      <c r="H11" s="30" t="s">
        <v>62</v>
      </c>
    </row>
    <row r="12" spans="2:8" ht="14.25" thickBot="1">
      <c r="B12" s="537" t="s">
        <v>63</v>
      </c>
      <c r="C12" s="538"/>
      <c r="D12" s="31">
        <f>D13+D14+D15+D16+D17+D18</f>
        <v>0</v>
      </c>
      <c r="E12" s="32">
        <f>E13+E14+E15+E16+E17+E18</f>
        <v>0</v>
      </c>
      <c r="F12" s="32">
        <f>F13+F14+F15+F16+F17+F18</f>
        <v>0</v>
      </c>
      <c r="G12" s="32">
        <f>G13+G14+G15+G16+G17+G18</f>
        <v>0</v>
      </c>
      <c r="H12" s="33"/>
    </row>
    <row r="13" spans="2:8" ht="12">
      <c r="B13" s="544" t="s">
        <v>64</v>
      </c>
      <c r="C13" s="545"/>
      <c r="D13" s="34"/>
      <c r="E13" s="35"/>
      <c r="F13" s="35"/>
      <c r="G13" s="35"/>
      <c r="H13" s="36"/>
    </row>
    <row r="14" spans="2:8" ht="12">
      <c r="B14" s="533" t="s">
        <v>65</v>
      </c>
      <c r="C14" s="534"/>
      <c r="D14" s="34"/>
      <c r="E14" s="37"/>
      <c r="F14" s="37"/>
      <c r="G14" s="37"/>
      <c r="H14" s="38"/>
    </row>
    <row r="15" spans="2:8" ht="12">
      <c r="B15" s="533" t="s">
        <v>66</v>
      </c>
      <c r="C15" s="534"/>
      <c r="D15" s="34"/>
      <c r="E15" s="37"/>
      <c r="F15" s="37"/>
      <c r="G15" s="37"/>
      <c r="H15" s="38"/>
    </row>
    <row r="16" spans="2:8" ht="12">
      <c r="B16" s="533" t="s">
        <v>67</v>
      </c>
      <c r="C16" s="534"/>
      <c r="D16" s="34"/>
      <c r="E16" s="37"/>
      <c r="F16" s="37"/>
      <c r="G16" s="37"/>
      <c r="H16" s="38"/>
    </row>
    <row r="17" spans="2:8" ht="12">
      <c r="B17" s="533" t="s">
        <v>68</v>
      </c>
      <c r="C17" s="534"/>
      <c r="D17" s="34"/>
      <c r="E17" s="37"/>
      <c r="F17" s="37"/>
      <c r="G17" s="37"/>
      <c r="H17" s="38"/>
    </row>
    <row r="18" spans="2:8" ht="12.75" thickBot="1">
      <c r="B18" s="535" t="s">
        <v>197</v>
      </c>
      <c r="C18" s="536"/>
      <c r="D18" s="39"/>
      <c r="E18" s="40"/>
      <c r="F18" s="40"/>
      <c r="G18" s="40"/>
      <c r="H18" s="41"/>
    </row>
    <row r="19" spans="2:8" ht="14.25" thickBot="1">
      <c r="B19" s="537" t="s">
        <v>69</v>
      </c>
      <c r="C19" s="538"/>
      <c r="D19" s="31">
        <f>SUM(D20:D22)</f>
        <v>0</v>
      </c>
      <c r="E19" s="32">
        <f>SUM(E20:E22)</f>
        <v>0</v>
      </c>
      <c r="F19" s="32">
        <f>SUM(F20:F22)</f>
        <v>0</v>
      </c>
      <c r="G19" s="32">
        <f>SUM(G20:G22)</f>
        <v>0</v>
      </c>
      <c r="H19" s="33"/>
    </row>
    <row r="20" spans="2:8" ht="13.5">
      <c r="B20" s="533" t="s">
        <v>191</v>
      </c>
      <c r="C20" s="534"/>
      <c r="D20" s="51"/>
      <c r="E20" s="140"/>
      <c r="F20" s="140"/>
      <c r="G20" s="140"/>
      <c r="H20" s="42"/>
    </row>
    <row r="21" spans="2:8" ht="13.5">
      <c r="B21" s="539" t="s">
        <v>190</v>
      </c>
      <c r="C21" s="534"/>
      <c r="D21" s="52"/>
      <c r="E21" s="141"/>
      <c r="F21" s="141"/>
      <c r="G21" s="141"/>
      <c r="H21" s="43"/>
    </row>
    <row r="22" spans="2:8" ht="14.25" thickBot="1">
      <c r="B22" s="519" t="s">
        <v>199</v>
      </c>
      <c r="C22" s="520"/>
      <c r="D22" s="53"/>
      <c r="E22" s="142"/>
      <c r="F22" s="142"/>
      <c r="G22" s="142"/>
      <c r="H22" s="44"/>
    </row>
    <row r="23" spans="2:8" ht="15.75" thickBot="1">
      <c r="B23" s="521" t="s">
        <v>193</v>
      </c>
      <c r="C23" s="522"/>
      <c r="D23" s="45">
        <f>D19+D12</f>
        <v>0</v>
      </c>
      <c r="E23" s="46">
        <f>E19+E12</f>
        <v>0</v>
      </c>
      <c r="F23" s="46">
        <f>F19+F12</f>
        <v>0</v>
      </c>
      <c r="G23" s="46">
        <f>G19+G12</f>
        <v>0</v>
      </c>
      <c r="H23" s="33"/>
    </row>
    <row r="24" spans="2:8" ht="35.25" customHeight="1" thickBot="1">
      <c r="B24" s="530" t="s">
        <v>1142</v>
      </c>
      <c r="C24" s="531"/>
      <c r="D24" s="532"/>
      <c r="E24" s="157">
        <f>IF($D$23=0,0,IF($E$23/$D$23&gt;0.3,"Podíl dotace nad 30% nákladů!!! ",$E$23/$D$23))</f>
        <v>0</v>
      </c>
      <c r="F24" s="157">
        <f>IF($D$23=0,0,IF($F$23/$D$23&gt;0.3,"Podíl dotace nad 30% nákladů ",$F$23/$D$23))</f>
        <v>0</v>
      </c>
      <c r="G24" s="157">
        <f>IF($D$23=0,0,IF(($F$23+G23)/$D$23&gt;0.3,"Podíl dotací nad 30% nákladů ",($F$23+G23)/$D$23))</f>
        <v>0</v>
      </c>
      <c r="H24" s="143"/>
    </row>
    <row r="25" spans="2:8" ht="15" thickBot="1">
      <c r="B25" s="47" t="s">
        <v>194</v>
      </c>
      <c r="C25" s="48" t="s">
        <v>198</v>
      </c>
      <c r="D25" s="47" t="s">
        <v>196</v>
      </c>
      <c r="E25" s="48" t="s">
        <v>195</v>
      </c>
      <c r="F25" s="48"/>
      <c r="G25" s="48"/>
      <c r="H25" s="56"/>
    </row>
    <row r="26" spans="2:8" ht="12.75">
      <c r="B26" s="270" t="s">
        <v>164</v>
      </c>
      <c r="C26" s="152"/>
      <c r="D26" s="152"/>
      <c r="E26" s="152"/>
      <c r="F26" s="152"/>
      <c r="G26" s="152"/>
      <c r="H26" s="24"/>
    </row>
    <row r="27" spans="2:8" ht="7.5" customHeight="1">
      <c r="B27" s="523"/>
      <c r="C27" s="524"/>
      <c r="D27" s="524"/>
      <c r="E27" s="524"/>
      <c r="F27" s="524"/>
      <c r="G27" s="524"/>
      <c r="H27" s="525"/>
    </row>
    <row r="28" spans="2:8" ht="7.5" customHeight="1">
      <c r="B28" s="526"/>
      <c r="C28" s="524"/>
      <c r="D28" s="524"/>
      <c r="E28" s="524"/>
      <c r="F28" s="524"/>
      <c r="G28" s="524"/>
      <c r="H28" s="525"/>
    </row>
    <row r="29" spans="2:8" ht="7.5" customHeight="1">
      <c r="B29" s="526"/>
      <c r="C29" s="524"/>
      <c r="D29" s="524"/>
      <c r="E29" s="524"/>
      <c r="F29" s="524"/>
      <c r="G29" s="524"/>
      <c r="H29" s="525"/>
    </row>
    <row r="30" spans="2:8" ht="7.5" customHeight="1">
      <c r="B30" s="526"/>
      <c r="C30" s="524"/>
      <c r="D30" s="524"/>
      <c r="E30" s="524"/>
      <c r="F30" s="524"/>
      <c r="G30" s="524"/>
      <c r="H30" s="525"/>
    </row>
    <row r="31" spans="2:8" ht="7.5" customHeight="1">
      <c r="B31" s="526"/>
      <c r="C31" s="524"/>
      <c r="D31" s="524"/>
      <c r="E31" s="524"/>
      <c r="F31" s="524"/>
      <c r="G31" s="524"/>
      <c r="H31" s="525"/>
    </row>
    <row r="32" spans="2:8" ht="7.5" customHeight="1">
      <c r="B32" s="526"/>
      <c r="C32" s="524"/>
      <c r="D32" s="524"/>
      <c r="E32" s="524"/>
      <c r="F32" s="524"/>
      <c r="G32" s="524"/>
      <c r="H32" s="525"/>
    </row>
    <row r="33" spans="2:8" ht="7.5" customHeight="1" thickBot="1">
      <c r="B33" s="527"/>
      <c r="C33" s="528"/>
      <c r="D33" s="528"/>
      <c r="E33" s="528"/>
      <c r="F33" s="528"/>
      <c r="G33" s="528"/>
      <c r="H33" s="529"/>
    </row>
    <row r="34" spans="2:9" ht="12">
      <c r="B34" s="17"/>
      <c r="C34" s="17"/>
      <c r="D34" s="17"/>
      <c r="E34" s="17"/>
      <c r="F34" s="16"/>
      <c r="G34" s="16"/>
      <c r="H34" s="152"/>
      <c r="I34" s="49"/>
    </row>
    <row r="35" spans="2:9" ht="13.5">
      <c r="B35" s="17"/>
      <c r="C35" s="17"/>
      <c r="D35" s="17"/>
      <c r="E35" s="17"/>
      <c r="F35" s="146" t="s">
        <v>160</v>
      </c>
      <c r="G35" s="146"/>
      <c r="H35" s="153"/>
      <c r="I35" s="49"/>
    </row>
    <row r="36" spans="2:9" ht="22.5" customHeight="1">
      <c r="B36" s="17"/>
      <c r="C36" s="17"/>
      <c r="D36" s="17"/>
      <c r="E36" s="17"/>
      <c r="F36" s="146" t="s">
        <v>161</v>
      </c>
      <c r="G36" s="146"/>
      <c r="H36" s="269"/>
      <c r="I36" s="49"/>
    </row>
    <row r="37" spans="2:9" ht="7.5" customHeight="1">
      <c r="B37" s="17"/>
      <c r="C37" s="17"/>
      <c r="D37" s="17"/>
      <c r="E37" s="17"/>
      <c r="F37" s="145"/>
      <c r="G37" s="145"/>
      <c r="H37" s="149"/>
      <c r="I37" s="49"/>
    </row>
    <row r="38" spans="2:9" ht="5.25" customHeight="1">
      <c r="B38" s="17"/>
      <c r="C38" s="17"/>
      <c r="D38" s="17"/>
      <c r="E38" s="17"/>
      <c r="F38" s="150"/>
      <c r="G38" s="150"/>
      <c r="H38" s="151"/>
      <c r="I38" s="49"/>
    </row>
    <row r="39" spans="2:9" ht="12">
      <c r="B39" s="17"/>
      <c r="C39" s="17"/>
      <c r="D39" s="17"/>
      <c r="E39" s="17"/>
      <c r="F39" s="147"/>
      <c r="G39" s="147"/>
      <c r="H39" s="154">
        <f>Žádost!C101</f>
        <v>0</v>
      </c>
      <c r="I39" s="49"/>
    </row>
    <row r="40" spans="2:9" ht="12">
      <c r="B40" s="17"/>
      <c r="C40" s="17"/>
      <c r="D40" s="17"/>
      <c r="E40" s="17"/>
      <c r="F40" s="147"/>
      <c r="G40" s="147"/>
      <c r="H40" s="148" t="s">
        <v>162</v>
      </c>
      <c r="I40" s="49"/>
    </row>
    <row r="41" spans="2:8" ht="12">
      <c r="B41" s="2"/>
      <c r="C41" s="2"/>
      <c r="D41" s="2"/>
      <c r="E41" s="2"/>
      <c r="F41" s="2"/>
      <c r="G41" s="2"/>
      <c r="H41" s="2"/>
    </row>
  </sheetData>
  <sheetProtection password="DD39" sheet="1" objects="1" scenarios="1"/>
  <mergeCells count="18">
    <mergeCell ref="H2:H3"/>
    <mergeCell ref="D3:F3"/>
    <mergeCell ref="B11:C11"/>
    <mergeCell ref="B12:C12"/>
    <mergeCell ref="B17:C17"/>
    <mergeCell ref="B13:C13"/>
    <mergeCell ref="B14:C14"/>
    <mergeCell ref="B15:C15"/>
    <mergeCell ref="B16:C16"/>
    <mergeCell ref="B8:H9"/>
    <mergeCell ref="B22:C22"/>
    <mergeCell ref="B23:C23"/>
    <mergeCell ref="B27:H33"/>
    <mergeCell ref="B24:D24"/>
    <mergeCell ref="B20:C20"/>
    <mergeCell ref="B18:C18"/>
    <mergeCell ref="B19:C19"/>
    <mergeCell ref="B21:C21"/>
  </mergeCells>
  <conditionalFormatting sqref="F24:H24">
    <cfRule type="cellIs" priority="5" dxfId="0" operator="greaterThan" stopIfTrue="1">
      <formula>0.3</formula>
    </cfRule>
  </conditionalFormatting>
  <conditionalFormatting sqref="E24">
    <cfRule type="cellIs" priority="4" dxfId="0" operator="greaterThan" stopIfTrue="1">
      <formula>0.3</formula>
    </cfRule>
  </conditionalFormatting>
  <conditionalFormatting sqref="E24">
    <cfRule type="cellIs" priority="3" dxfId="0" operator="greaterThan" stopIfTrue="1">
      <formula>0.3</formula>
    </cfRule>
  </conditionalFormatting>
  <conditionalFormatting sqref="F24:G24">
    <cfRule type="cellIs" priority="2" dxfId="0" operator="greaterThan" stopIfTrue="1">
      <formula>0.3</formula>
    </cfRule>
  </conditionalFormatting>
  <conditionalFormatting sqref="F24:G24">
    <cfRule type="cellIs" priority="1" dxfId="0" operator="greaterThan" stopIfTrue="1">
      <formula>0.3</formula>
    </cfRule>
  </conditionalFormatting>
  <dataValidations count="5">
    <dataValidation type="custom" allowBlank="1" showInputMessage="1" showErrorMessage="1" sqref="E23:G23">
      <formula1>E24&lt;=30%</formula1>
    </dataValidation>
    <dataValidation type="custom" allowBlank="1" showInputMessage="1" showErrorMessage="1" errorTitle="Upozornění" error="Výše požadované dotace nesmí být větší, než 30% celkových neinvestičních  nákladů!!!!!" sqref="H24">
      <formula1>D23/F23&lt;=30%</formula1>
    </dataValidation>
    <dataValidation allowBlank="1" showInputMessage="1" showErrorMessage="1" prompt="Vepiště komentář, který specifikuje danou položku" sqref="H12:H22"/>
    <dataValidation type="decimal" operator="greaterThanOrEqual" allowBlank="1" showInputMessage="1" showErrorMessage="1" prompt="Zadávejte pouze číselné hodnoty" error="    !!POZOR!!&#10;&#10;buňka smí obsahovat pouze čísla" sqref="D14:G16">
      <formula1>0</formula1>
    </dataValidation>
    <dataValidation allowBlank="1" showInputMessage="1" showErrorMessage="1" sqref="E24:G24"/>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dimension ref="B1:W31"/>
  <sheetViews>
    <sheetView showZeros="0" view="pageBreakPreview" zoomScale="115" zoomScaleSheetLayoutView="115" zoomScalePageLayoutView="0" workbookViewId="0" topLeftCell="A1">
      <selection activeCell="H9" sqref="H9"/>
    </sheetView>
  </sheetViews>
  <sheetFormatPr defaultColWidth="9.140625" defaultRowHeight="12.75"/>
  <cols>
    <col min="1" max="1" width="3.140625" style="2" customWidth="1"/>
    <col min="2" max="2" width="8.140625" style="2" customWidth="1"/>
    <col min="3" max="3" width="6.28125" style="2" customWidth="1"/>
    <col min="4" max="4" width="8.421875" style="2" customWidth="1"/>
    <col min="5" max="5" width="5.8515625" style="2" customWidth="1"/>
    <col min="6"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7" width="11.421875" style="2" customWidth="1"/>
    <col min="18" max="18" width="9.140625" style="2" customWidth="1"/>
    <col min="19" max="19" width="10.7109375" style="2" customWidth="1"/>
    <col min="20" max="16384" width="9.140625" style="2" customWidth="1"/>
  </cols>
  <sheetData>
    <row r="1" spans="2:21" ht="15">
      <c r="B1" s="3"/>
      <c r="C1" s="162" t="s">
        <v>9</v>
      </c>
      <c r="D1" s="3"/>
      <c r="E1" s="3"/>
      <c r="F1" s="3"/>
      <c r="G1" s="3"/>
      <c r="H1" s="3"/>
      <c r="I1" s="3"/>
      <c r="J1" s="3"/>
      <c r="K1" s="6"/>
      <c r="L1" s="6"/>
      <c r="M1" s="6"/>
      <c r="N1" s="6"/>
      <c r="O1" s="163" t="s">
        <v>45</v>
      </c>
      <c r="P1" s="6"/>
      <c r="Q1" s="251" t="s">
        <v>215</v>
      </c>
      <c r="R1" s="6"/>
      <c r="S1" s="6"/>
      <c r="T1" s="6"/>
      <c r="U1" s="2">
        <f>Žádost!E2</f>
        <v>0</v>
      </c>
    </row>
    <row r="2" spans="3:20" ht="17.25">
      <c r="C2" s="72"/>
      <c r="F2" s="3"/>
      <c r="G2" s="3"/>
      <c r="H2" s="3"/>
      <c r="I2" s="3"/>
      <c r="J2" s="3"/>
      <c r="K2" s="1"/>
      <c r="L2" s="1"/>
      <c r="M2" s="1"/>
      <c r="N2" s="1"/>
      <c r="O2" s="549"/>
      <c r="P2" s="550"/>
      <c r="Q2" s="549"/>
      <c r="R2" s="550"/>
      <c r="S2" s="549"/>
      <c r="T2" s="550"/>
    </row>
    <row r="3" spans="2:17" ht="15">
      <c r="B3" s="551"/>
      <c r="C3" s="552"/>
      <c r="D3" s="252" t="s">
        <v>10</v>
      </c>
      <c r="E3" s="164"/>
      <c r="F3" s="165"/>
      <c r="G3" s="3"/>
      <c r="H3" s="3"/>
      <c r="I3" s="3"/>
      <c r="J3" s="6"/>
      <c r="K3" s="6"/>
      <c r="L3" s="6"/>
      <c r="M3" s="6"/>
      <c r="N3" s="1"/>
      <c r="O3" s="1"/>
      <c r="P3" s="1"/>
      <c r="Q3" s="1"/>
    </row>
    <row r="4" spans="2:17" ht="15">
      <c r="B4" s="551"/>
      <c r="C4" s="552"/>
      <c r="D4" s="252" t="s">
        <v>219</v>
      </c>
      <c r="E4" s="164"/>
      <c r="F4" s="166"/>
      <c r="G4" s="3"/>
      <c r="H4" s="3"/>
      <c r="I4" s="3"/>
      <c r="J4" s="6"/>
      <c r="K4" s="253"/>
      <c r="L4" s="6"/>
      <c r="M4" s="6"/>
      <c r="Q4" s="1"/>
    </row>
    <row r="5" spans="2:17" ht="17.25">
      <c r="B5" s="551"/>
      <c r="C5" s="552"/>
      <c r="D5" s="252" t="s">
        <v>11</v>
      </c>
      <c r="E5" s="164"/>
      <c r="F5" s="166"/>
      <c r="G5" s="3"/>
      <c r="H5" s="3"/>
      <c r="I5" s="3"/>
      <c r="J5" s="6"/>
      <c r="K5" s="254"/>
      <c r="L5" s="6"/>
      <c r="M5" s="6"/>
      <c r="Q5" s="6"/>
    </row>
    <row r="6" spans="2:17" ht="17.25">
      <c r="B6" s="3"/>
      <c r="C6" s="255"/>
      <c r="D6" s="5"/>
      <c r="F6" s="7"/>
      <c r="G6" s="7"/>
      <c r="H6" s="7"/>
      <c r="I6" s="3"/>
      <c r="J6" s="3"/>
      <c r="K6" s="6"/>
      <c r="L6" s="6"/>
      <c r="M6" s="6"/>
      <c r="N6" s="6"/>
      <c r="O6" s="6"/>
      <c r="P6" s="60"/>
      <c r="Q6" s="6"/>
    </row>
    <row r="7" spans="2:20" ht="18" thickBot="1">
      <c r="B7" s="256" t="s">
        <v>220</v>
      </c>
      <c r="C7" s="255"/>
      <c r="D7" s="257"/>
      <c r="F7" s="7"/>
      <c r="G7" s="7"/>
      <c r="H7" s="7"/>
      <c r="I7" s="3"/>
      <c r="J7" s="3"/>
      <c r="K7" s="1"/>
      <c r="L7" s="6"/>
      <c r="M7" s="6"/>
      <c r="N7" s="6"/>
      <c r="O7" s="6"/>
      <c r="P7" s="60"/>
      <c r="Q7" s="6"/>
      <c r="R7" s="3"/>
      <c r="S7" s="3"/>
      <c r="T7" s="3"/>
    </row>
    <row r="8" spans="2:20" ht="12.75">
      <c r="B8" s="167" t="s">
        <v>144</v>
      </c>
      <c r="C8" s="168" t="s">
        <v>145</v>
      </c>
      <c r="D8" s="168" t="s">
        <v>146</v>
      </c>
      <c r="E8" s="168" t="s">
        <v>147</v>
      </c>
      <c r="F8" s="168" t="s">
        <v>148</v>
      </c>
      <c r="G8" s="168" t="s">
        <v>140</v>
      </c>
      <c r="H8" s="168" t="s">
        <v>135</v>
      </c>
      <c r="I8" s="168" t="s">
        <v>136</v>
      </c>
      <c r="J8" s="168" t="s">
        <v>137</v>
      </c>
      <c r="K8" s="168" t="s">
        <v>149</v>
      </c>
      <c r="L8" s="168" t="s">
        <v>212</v>
      </c>
      <c r="M8" s="258" t="s">
        <v>12</v>
      </c>
      <c r="N8" s="258" t="s">
        <v>13</v>
      </c>
      <c r="O8" s="258" t="s">
        <v>14</v>
      </c>
      <c r="P8" s="258" t="s">
        <v>15</v>
      </c>
      <c r="Q8" s="168" t="s">
        <v>16</v>
      </c>
      <c r="R8" s="168" t="s">
        <v>151</v>
      </c>
      <c r="S8" s="168" t="s">
        <v>17</v>
      </c>
      <c r="T8" s="169" t="s">
        <v>151</v>
      </c>
    </row>
    <row r="9" spans="2:20" ht="15">
      <c r="B9" s="103"/>
      <c r="C9" s="104"/>
      <c r="D9" s="139" t="s">
        <v>203</v>
      </c>
      <c r="E9" s="136" t="e">
        <f>'Pracovní 2'!E17</f>
        <v>#N/A</v>
      </c>
      <c r="F9" s="136">
        <f>'Pracovní 2'!F17</f>
        <v>0</v>
      </c>
      <c r="G9" s="136">
        <f>'Pracovní 2'!G17</f>
        <v>28</v>
      </c>
      <c r="H9" s="136" t="e">
        <f>'Pracovní 2'!H17</f>
        <v>#REF!</v>
      </c>
      <c r="I9" s="136" t="e">
        <f>'Pracovní 2'!I17</f>
        <v>#REF!</v>
      </c>
      <c r="J9" s="136" t="e">
        <f>'Pracovní 2'!J17</f>
        <v>#N/A</v>
      </c>
      <c r="K9" s="106"/>
      <c r="L9" s="105"/>
      <c r="M9" s="105"/>
      <c r="N9" s="105">
        <v>851</v>
      </c>
      <c r="O9" s="105"/>
      <c r="P9" s="106"/>
      <c r="Q9" s="104"/>
      <c r="R9" s="104"/>
      <c r="S9" s="170">
        <f>'Pracovní 2'!O17</f>
        <v>0</v>
      </c>
      <c r="T9" s="110"/>
    </row>
    <row r="10" spans="2:20" ht="15">
      <c r="B10" s="103"/>
      <c r="C10" s="104"/>
      <c r="D10" s="171"/>
      <c r="E10" s="105"/>
      <c r="F10" s="105"/>
      <c r="G10" s="105"/>
      <c r="H10" s="105"/>
      <c r="I10" s="105"/>
      <c r="J10" s="105"/>
      <c r="K10" s="106"/>
      <c r="L10" s="105"/>
      <c r="M10" s="105"/>
      <c r="N10" s="105"/>
      <c r="O10" s="105"/>
      <c r="P10" s="106"/>
      <c r="Q10" s="104"/>
      <c r="R10" s="104"/>
      <c r="S10" s="172"/>
      <c r="T10" s="110"/>
    </row>
    <row r="11" spans="2:20" ht="15">
      <c r="B11" s="103"/>
      <c r="C11" s="104"/>
      <c r="D11" s="105"/>
      <c r="E11" s="105"/>
      <c r="F11" s="105"/>
      <c r="G11" s="105"/>
      <c r="H11" s="105"/>
      <c r="I11" s="105"/>
      <c r="J11" s="105"/>
      <c r="K11" s="106"/>
      <c r="L11" s="105"/>
      <c r="M11" s="105"/>
      <c r="N11" s="105"/>
      <c r="O11" s="105"/>
      <c r="P11" s="106"/>
      <c r="Q11" s="104"/>
      <c r="R11" s="104"/>
      <c r="S11" s="172"/>
      <c r="T11" s="110"/>
    </row>
    <row r="12" spans="2:20" ht="15">
      <c r="B12" s="103"/>
      <c r="C12" s="104"/>
      <c r="D12" s="105"/>
      <c r="E12" s="105"/>
      <c r="F12" s="105"/>
      <c r="G12" s="105"/>
      <c r="H12" s="105"/>
      <c r="I12" s="105"/>
      <c r="J12" s="105"/>
      <c r="K12" s="106"/>
      <c r="L12" s="105"/>
      <c r="M12" s="105"/>
      <c r="N12" s="105"/>
      <c r="O12" s="105"/>
      <c r="P12" s="106"/>
      <c r="Q12" s="104"/>
      <c r="R12" s="104"/>
      <c r="S12" s="172"/>
      <c r="T12" s="110"/>
    </row>
    <row r="13" spans="2:20" ht="15">
      <c r="B13" s="103"/>
      <c r="C13" s="104"/>
      <c r="D13" s="105"/>
      <c r="E13" s="105"/>
      <c r="F13" s="105"/>
      <c r="G13" s="105"/>
      <c r="H13" s="105"/>
      <c r="I13" s="105"/>
      <c r="J13" s="105"/>
      <c r="K13" s="106"/>
      <c r="L13" s="105"/>
      <c r="M13" s="105"/>
      <c r="N13" s="105"/>
      <c r="O13" s="105"/>
      <c r="P13" s="106"/>
      <c r="Q13" s="104"/>
      <c r="R13" s="104"/>
      <c r="S13" s="172"/>
      <c r="T13" s="110"/>
    </row>
    <row r="14" spans="2:20" ht="15">
      <c r="B14" s="103"/>
      <c r="C14" s="104"/>
      <c r="D14" s="105"/>
      <c r="E14" s="105"/>
      <c r="F14" s="105"/>
      <c r="G14" s="105"/>
      <c r="H14" s="105"/>
      <c r="I14" s="105"/>
      <c r="J14" s="105"/>
      <c r="K14" s="106"/>
      <c r="L14" s="105"/>
      <c r="M14" s="105"/>
      <c r="N14" s="105"/>
      <c r="O14" s="105"/>
      <c r="P14" s="106"/>
      <c r="Q14" s="104"/>
      <c r="R14" s="104"/>
      <c r="S14" s="172"/>
      <c r="T14" s="110"/>
    </row>
    <row r="15" spans="2:20" ht="15">
      <c r="B15" s="103"/>
      <c r="C15" s="104"/>
      <c r="D15" s="105"/>
      <c r="E15" s="105"/>
      <c r="F15" s="105"/>
      <c r="G15" s="105"/>
      <c r="H15" s="105"/>
      <c r="I15" s="105"/>
      <c r="J15" s="105"/>
      <c r="K15" s="106"/>
      <c r="L15" s="105"/>
      <c r="M15" s="105"/>
      <c r="N15" s="105"/>
      <c r="O15" s="105"/>
      <c r="P15" s="106"/>
      <c r="Q15" s="104"/>
      <c r="R15" s="104"/>
      <c r="S15" s="172"/>
      <c r="T15" s="110"/>
    </row>
    <row r="16" spans="2:20" ht="15">
      <c r="B16" s="103"/>
      <c r="C16" s="104"/>
      <c r="D16" s="105"/>
      <c r="E16" s="105"/>
      <c r="F16" s="105"/>
      <c r="G16" s="105"/>
      <c r="H16" s="105"/>
      <c r="I16" s="105"/>
      <c r="J16" s="105"/>
      <c r="K16" s="106"/>
      <c r="L16" s="105"/>
      <c r="M16" s="105"/>
      <c r="N16" s="105"/>
      <c r="O16" s="105"/>
      <c r="P16" s="106"/>
      <c r="Q16" s="104"/>
      <c r="R16" s="104"/>
      <c r="S16" s="172"/>
      <c r="T16" s="110"/>
    </row>
    <row r="17" spans="2:20" ht="15">
      <c r="B17" s="103"/>
      <c r="C17" s="104"/>
      <c r="D17" s="105"/>
      <c r="E17" s="105"/>
      <c r="F17" s="105"/>
      <c r="G17" s="105"/>
      <c r="H17" s="105"/>
      <c r="I17" s="105"/>
      <c r="J17" s="105"/>
      <c r="K17" s="106"/>
      <c r="L17" s="105"/>
      <c r="M17" s="105"/>
      <c r="N17" s="105"/>
      <c r="O17" s="105"/>
      <c r="P17" s="106"/>
      <c r="Q17" s="104"/>
      <c r="R17" s="104"/>
      <c r="S17" s="172"/>
      <c r="T17" s="110"/>
    </row>
    <row r="18" spans="2:20" ht="15">
      <c r="B18" s="103"/>
      <c r="C18" s="104"/>
      <c r="D18" s="105"/>
      <c r="E18" s="105"/>
      <c r="F18" s="105"/>
      <c r="G18" s="105"/>
      <c r="H18" s="105"/>
      <c r="I18" s="105"/>
      <c r="J18" s="105"/>
      <c r="K18" s="106"/>
      <c r="L18" s="105"/>
      <c r="M18" s="105"/>
      <c r="N18" s="105"/>
      <c r="O18" s="105"/>
      <c r="P18" s="106"/>
      <c r="Q18" s="104"/>
      <c r="R18" s="104"/>
      <c r="S18" s="172"/>
      <c r="T18" s="110"/>
    </row>
    <row r="19" spans="2:20" ht="15">
      <c r="B19" s="103"/>
      <c r="C19" s="104"/>
      <c r="D19" s="105"/>
      <c r="E19" s="105"/>
      <c r="F19" s="105"/>
      <c r="G19" s="105"/>
      <c r="H19" s="105"/>
      <c r="I19" s="105"/>
      <c r="J19" s="105"/>
      <c r="K19" s="106"/>
      <c r="L19" s="105"/>
      <c r="M19" s="105"/>
      <c r="N19" s="105"/>
      <c r="O19" s="105"/>
      <c r="P19" s="106"/>
      <c r="Q19" s="104"/>
      <c r="R19" s="104"/>
      <c r="S19" s="172"/>
      <c r="T19" s="110"/>
    </row>
    <row r="20" spans="2:20" ht="15">
      <c r="B20" s="103"/>
      <c r="C20" s="104"/>
      <c r="D20" s="105"/>
      <c r="E20" s="105"/>
      <c r="F20" s="105"/>
      <c r="G20" s="105"/>
      <c r="H20" s="105"/>
      <c r="I20" s="105"/>
      <c r="J20" s="105"/>
      <c r="K20" s="106"/>
      <c r="L20" s="105"/>
      <c r="M20" s="105"/>
      <c r="N20" s="105"/>
      <c r="O20" s="105"/>
      <c r="P20" s="106"/>
      <c r="Q20" s="104"/>
      <c r="R20" s="104"/>
      <c r="S20" s="172"/>
      <c r="T20" s="110"/>
    </row>
    <row r="21" spans="2:20" ht="15.75" thickBot="1">
      <c r="B21" s="111"/>
      <c r="C21" s="112"/>
      <c r="D21" s="113"/>
      <c r="E21" s="113"/>
      <c r="F21" s="113"/>
      <c r="G21" s="113"/>
      <c r="H21" s="113"/>
      <c r="I21" s="113"/>
      <c r="J21" s="113"/>
      <c r="K21" s="114"/>
      <c r="L21" s="113"/>
      <c r="M21" s="113"/>
      <c r="N21" s="113"/>
      <c r="O21" s="113"/>
      <c r="P21" s="114"/>
      <c r="Q21" s="112"/>
      <c r="R21" s="112"/>
      <c r="S21" s="173"/>
      <c r="T21" s="118"/>
    </row>
    <row r="22" ht="6" customHeight="1" thickBot="1"/>
    <row r="23" spans="2:20" ht="15.75" thickBot="1">
      <c r="B23" s="174" t="s">
        <v>209</v>
      </c>
      <c r="C23" s="175"/>
      <c r="D23" s="563">
        <f>'Pracovní 2'!G28</f>
        <v>0</v>
      </c>
      <c r="E23" s="564"/>
      <c r="F23" s="564"/>
      <c r="G23" s="564"/>
      <c r="H23" s="564"/>
      <c r="I23" s="564"/>
      <c r="J23" s="564"/>
      <c r="K23" s="564"/>
      <c r="L23" s="564"/>
      <c r="M23" s="565"/>
      <c r="N23" s="176" t="s">
        <v>18</v>
      </c>
      <c r="O23" s="90"/>
      <c r="P23" s="556">
        <f>'Pracovní 2'!D31</f>
        <v>0</v>
      </c>
      <c r="Q23" s="556"/>
      <c r="R23" s="556"/>
      <c r="S23" s="556"/>
      <c r="T23" s="557"/>
    </row>
    <row r="24" spans="2:20" ht="26.25" customHeight="1" thickBot="1">
      <c r="B24" s="177" t="s">
        <v>19</v>
      </c>
      <c r="C24" s="553">
        <f>'Pracovní 2'!G30</f>
        <v>0</v>
      </c>
      <c r="D24" s="554"/>
      <c r="E24" s="554"/>
      <c r="F24" s="554"/>
      <c r="G24" s="554"/>
      <c r="H24" s="554"/>
      <c r="I24" s="554"/>
      <c r="J24" s="554"/>
      <c r="K24" s="554"/>
      <c r="L24" s="554"/>
      <c r="M24" s="555"/>
      <c r="N24" s="178" t="s">
        <v>20</v>
      </c>
      <c r="O24" s="179" t="str">
        <f>CONCATENATE(Žádost!C513,Žádost!D7)</f>
        <v>140</v>
      </c>
      <c r="P24" s="180"/>
      <c r="Q24" s="181"/>
      <c r="R24" s="182" t="s">
        <v>21</v>
      </c>
      <c r="S24" s="556">
        <f>'Pracovní 2'!G29</f>
        <v>0</v>
      </c>
      <c r="T24" s="557"/>
    </row>
    <row r="25" spans="2:20" ht="20.25" customHeight="1">
      <c r="B25" s="183" t="s">
        <v>221</v>
      </c>
      <c r="C25" s="558">
        <f>SUM(S9:S21)</f>
        <v>0</v>
      </c>
      <c r="D25" s="559"/>
      <c r="E25" s="559"/>
      <c r="F25" s="559"/>
      <c r="G25" s="559"/>
      <c r="H25" s="559"/>
      <c r="I25" s="560"/>
      <c r="J25" s="184" t="s">
        <v>222</v>
      </c>
      <c r="K25" s="259"/>
      <c r="L25" s="259"/>
      <c r="M25" s="259" t="s">
        <v>1166</v>
      </c>
      <c r="N25" s="260"/>
      <c r="O25" s="260"/>
      <c r="P25" s="260"/>
      <c r="Q25" s="561" t="s">
        <v>1136</v>
      </c>
      <c r="R25" s="562"/>
      <c r="S25" s="261" t="str">
        <f>'Pracovní 2'!M31</f>
        <v>KK 14-</v>
      </c>
      <c r="T25" s="262"/>
    </row>
    <row r="26" spans="2:20" ht="15">
      <c r="B26" s="263" t="s">
        <v>223</v>
      </c>
      <c r="C26" s="259"/>
      <c r="D26" s="259"/>
      <c r="E26" s="185"/>
      <c r="F26" s="185"/>
      <c r="G26" s="185"/>
      <c r="H26" s="185"/>
      <c r="I26" s="264"/>
      <c r="J26" s="185"/>
      <c r="K26" s="185"/>
      <c r="L26" s="185"/>
      <c r="M26" s="186"/>
      <c r="N26" s="187" t="s">
        <v>224</v>
      </c>
      <c r="O26" s="265"/>
      <c r="P26" s="266"/>
      <c r="Q26" s="188"/>
      <c r="R26" s="188"/>
      <c r="S26" s="185"/>
      <c r="T26" s="189"/>
    </row>
    <row r="27" spans="2:23" ht="15">
      <c r="B27" s="190" t="s">
        <v>227</v>
      </c>
      <c r="C27" s="191"/>
      <c r="D27" s="191"/>
      <c r="E27" s="192" t="s">
        <v>230</v>
      </c>
      <c r="F27" s="193"/>
      <c r="G27" s="194" t="s">
        <v>225</v>
      </c>
      <c r="H27" s="195"/>
      <c r="I27" s="196"/>
      <c r="J27" s="196"/>
      <c r="K27" s="196"/>
      <c r="L27" s="197" t="s">
        <v>230</v>
      </c>
      <c r="M27" s="185"/>
      <c r="N27" s="185"/>
      <c r="O27" s="185"/>
      <c r="P27" s="186"/>
      <c r="Q27" s="568" t="s">
        <v>22</v>
      </c>
      <c r="R27" s="569"/>
      <c r="S27" s="569"/>
      <c r="T27" s="570"/>
      <c r="W27" s="267"/>
    </row>
    <row r="28" spans="2:20" ht="15">
      <c r="B28" s="198"/>
      <c r="C28" s="199"/>
      <c r="D28" s="199"/>
      <c r="E28" s="200"/>
      <c r="F28" s="201"/>
      <c r="G28" s="194" t="s">
        <v>226</v>
      </c>
      <c r="H28" s="195"/>
      <c r="I28" s="196"/>
      <c r="J28" s="196"/>
      <c r="K28" s="196"/>
      <c r="L28" s="196"/>
      <c r="M28" s="185"/>
      <c r="N28" s="185"/>
      <c r="O28" s="185"/>
      <c r="P28" s="186"/>
      <c r="Q28" s="202"/>
      <c r="R28" s="571">
        <v>42035</v>
      </c>
      <c r="S28" s="572"/>
      <c r="T28" s="268"/>
    </row>
    <row r="29" spans="2:20" ht="15" customHeight="1">
      <c r="B29" s="573" t="s">
        <v>1138</v>
      </c>
      <c r="C29" s="574"/>
      <c r="D29" s="574"/>
      <c r="E29" s="574"/>
      <c r="F29" s="575"/>
      <c r="G29" s="203"/>
      <c r="H29" s="576" t="s">
        <v>23</v>
      </c>
      <c r="I29" s="577"/>
      <c r="J29" s="577"/>
      <c r="K29" s="577"/>
      <c r="L29" s="577"/>
      <c r="M29" s="578"/>
      <c r="N29" s="204" t="s">
        <v>153</v>
      </c>
      <c r="O29" s="205"/>
      <c r="P29" s="206"/>
      <c r="Q29" s="206"/>
      <c r="R29" s="207"/>
      <c r="S29" s="207"/>
      <c r="T29" s="208"/>
    </row>
    <row r="30" spans="2:20" ht="21" customHeight="1" thickBot="1">
      <c r="B30" s="579" t="s">
        <v>1143</v>
      </c>
      <c r="C30" s="580"/>
      <c r="D30" s="580"/>
      <c r="E30" s="580"/>
      <c r="F30" s="581"/>
      <c r="G30" s="161"/>
      <c r="H30" s="582" t="s">
        <v>8</v>
      </c>
      <c r="I30" s="583"/>
      <c r="J30" s="583"/>
      <c r="K30" s="583"/>
      <c r="L30" s="583"/>
      <c r="M30" s="583"/>
      <c r="N30" s="584" t="s">
        <v>154</v>
      </c>
      <c r="O30" s="585"/>
      <c r="P30" s="585"/>
      <c r="Q30" s="209"/>
      <c r="R30" s="584" t="s">
        <v>155</v>
      </c>
      <c r="S30" s="585"/>
      <c r="T30" s="586"/>
    </row>
    <row r="31" spans="2:16" s="3" customFormat="1" ht="7.5" customHeight="1">
      <c r="B31" s="566"/>
      <c r="C31" s="566"/>
      <c r="D31" s="566"/>
      <c r="E31" s="566"/>
      <c r="F31" s="567"/>
      <c r="G31" s="567"/>
      <c r="H31" s="567"/>
      <c r="I31" s="567"/>
      <c r="J31" s="567"/>
      <c r="K31" s="210"/>
      <c r="L31" s="210"/>
      <c r="M31" s="210"/>
      <c r="N31" s="210"/>
      <c r="O31" s="210"/>
      <c r="P31" s="210"/>
    </row>
    <row r="32" s="3" customFormat="1" ht="12"/>
  </sheetData>
  <sheetProtection password="DD39" sheet="1" objects="1" scenarios="1"/>
  <mergeCells count="22">
    <mergeCell ref="B31:E31"/>
    <mergeCell ref="F31:J31"/>
    <mergeCell ref="Q27:T27"/>
    <mergeCell ref="R28:S28"/>
    <mergeCell ref="B29:F29"/>
    <mergeCell ref="H29:M29"/>
    <mergeCell ref="B30:F30"/>
    <mergeCell ref="H30:M30"/>
    <mergeCell ref="N30:P30"/>
    <mergeCell ref="R30:T30"/>
    <mergeCell ref="C25:I25"/>
    <mergeCell ref="Q25:R25"/>
    <mergeCell ref="B4:C4"/>
    <mergeCell ref="B5:C5"/>
    <mergeCell ref="D23:M23"/>
    <mergeCell ref="P23:T23"/>
    <mergeCell ref="O2:P2"/>
    <mergeCell ref="Q2:R2"/>
    <mergeCell ref="S2:T2"/>
    <mergeCell ref="B3:C3"/>
    <mergeCell ref="C24:M24"/>
    <mergeCell ref="S24:T24"/>
  </mergeCells>
  <printOptions/>
  <pageMargins left="0.25" right="0.25"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M560"/>
  <sheetViews>
    <sheetView zoomScalePageLayoutView="0" workbookViewId="0" topLeftCell="A339">
      <selection activeCell="E364" sqref="E364"/>
    </sheetView>
  </sheetViews>
  <sheetFormatPr defaultColWidth="9.140625" defaultRowHeight="12.75"/>
  <cols>
    <col min="6" max="6" width="9.140625" style="137" customWidth="1"/>
    <col min="11" max="11" width="9.140625" style="137" customWidth="1"/>
  </cols>
  <sheetData>
    <row r="1" spans="2:7" ht="12">
      <c r="B1" t="s">
        <v>147</v>
      </c>
      <c r="C1" t="s">
        <v>233</v>
      </c>
      <c r="D1" t="s">
        <v>236</v>
      </c>
      <c r="E1" s="127" t="s">
        <v>237</v>
      </c>
      <c r="F1" s="137" t="s">
        <v>237</v>
      </c>
      <c r="G1" t="s">
        <v>147</v>
      </c>
    </row>
    <row r="2" ht="12">
      <c r="E2" s="127"/>
    </row>
    <row r="3" spans="1:13" ht="12">
      <c r="A3">
        <v>1</v>
      </c>
      <c r="B3">
        <v>1001</v>
      </c>
      <c r="C3" t="s">
        <v>238</v>
      </c>
      <c r="D3" t="s">
        <v>239</v>
      </c>
      <c r="E3" s="127">
        <v>45978484</v>
      </c>
      <c r="F3" s="137">
        <v>45978484</v>
      </c>
      <c r="G3">
        <v>1001</v>
      </c>
      <c r="J3">
        <f aca="true" t="shared" si="0" ref="J3:J66">LEN(F3)</f>
        <v>8</v>
      </c>
      <c r="L3" t="str">
        <f aca="true" t="shared" si="1" ref="L3:L34">CONCATENATE(K3,F3)</f>
        <v>45978484</v>
      </c>
      <c r="M3">
        <v>1001</v>
      </c>
    </row>
    <row r="4" spans="1:13" ht="12">
      <c r="A4">
        <v>2</v>
      </c>
      <c r="B4">
        <v>1002</v>
      </c>
      <c r="C4" t="s">
        <v>240</v>
      </c>
      <c r="D4" t="s">
        <v>241</v>
      </c>
      <c r="E4" s="127">
        <v>268593</v>
      </c>
      <c r="F4" s="137">
        <v>268593</v>
      </c>
      <c r="G4">
        <v>1002</v>
      </c>
      <c r="J4">
        <f t="shared" si="0"/>
        <v>6</v>
      </c>
      <c r="K4" s="138" t="s">
        <v>1140</v>
      </c>
      <c r="L4" t="str">
        <f t="shared" si="1"/>
        <v>00268593</v>
      </c>
      <c r="M4">
        <v>1002</v>
      </c>
    </row>
    <row r="5" spans="1:13" ht="12">
      <c r="A5">
        <v>3</v>
      </c>
      <c r="B5">
        <v>1003</v>
      </c>
      <c r="C5" t="s">
        <v>242</v>
      </c>
      <c r="D5" t="s">
        <v>243</v>
      </c>
      <c r="E5" s="127">
        <v>268615</v>
      </c>
      <c r="F5" s="137">
        <v>268615</v>
      </c>
      <c r="G5">
        <v>1003</v>
      </c>
      <c r="J5">
        <f t="shared" si="0"/>
        <v>6</v>
      </c>
      <c r="K5" s="138" t="s">
        <v>1140</v>
      </c>
      <c r="L5" t="str">
        <f t="shared" si="1"/>
        <v>00268615</v>
      </c>
      <c r="M5">
        <v>1003</v>
      </c>
    </row>
    <row r="6" spans="1:13" ht="12">
      <c r="A6">
        <v>4</v>
      </c>
      <c r="B6">
        <v>1004</v>
      </c>
      <c r="C6" t="s">
        <v>244</v>
      </c>
      <c r="D6" t="s">
        <v>245</v>
      </c>
      <c r="E6" s="127">
        <v>653306</v>
      </c>
      <c r="F6" s="137">
        <v>653306</v>
      </c>
      <c r="G6">
        <v>1004</v>
      </c>
      <c r="J6">
        <f t="shared" si="0"/>
        <v>6</v>
      </c>
      <c r="K6" s="138" t="s">
        <v>1140</v>
      </c>
      <c r="L6" t="str">
        <f t="shared" si="1"/>
        <v>00653306</v>
      </c>
      <c r="M6">
        <v>1004</v>
      </c>
    </row>
    <row r="7" spans="1:13" ht="12">
      <c r="A7">
        <v>5</v>
      </c>
      <c r="B7">
        <v>1005</v>
      </c>
      <c r="C7" t="s">
        <v>246</v>
      </c>
      <c r="D7" t="s">
        <v>247</v>
      </c>
      <c r="E7" s="127">
        <v>45978638</v>
      </c>
      <c r="F7" s="137">
        <v>45978638</v>
      </c>
      <c r="G7">
        <v>1005</v>
      </c>
      <c r="J7">
        <f t="shared" si="0"/>
        <v>8</v>
      </c>
      <c r="L7" t="str">
        <f t="shared" si="1"/>
        <v>45978638</v>
      </c>
      <c r="M7">
        <v>1005</v>
      </c>
    </row>
    <row r="8" spans="1:13" ht="12">
      <c r="A8">
        <v>6</v>
      </c>
      <c r="B8">
        <v>1006</v>
      </c>
      <c r="C8" t="s">
        <v>248</v>
      </c>
      <c r="D8" t="s">
        <v>249</v>
      </c>
      <c r="E8" s="127">
        <v>268640</v>
      </c>
      <c r="F8" s="137">
        <v>268640</v>
      </c>
      <c r="G8">
        <v>1006</v>
      </c>
      <c r="J8">
        <f t="shared" si="0"/>
        <v>6</v>
      </c>
      <c r="K8" s="138" t="s">
        <v>1140</v>
      </c>
      <c r="L8" t="str">
        <f t="shared" si="1"/>
        <v>00268640</v>
      </c>
      <c r="M8">
        <v>1006</v>
      </c>
    </row>
    <row r="9" spans="1:13" ht="12">
      <c r="A9">
        <v>7</v>
      </c>
      <c r="B9">
        <v>1007</v>
      </c>
      <c r="C9" t="s">
        <v>250</v>
      </c>
      <c r="D9" t="s">
        <v>251</v>
      </c>
      <c r="E9" s="127">
        <v>268674</v>
      </c>
      <c r="F9" s="137">
        <v>268674</v>
      </c>
      <c r="G9">
        <v>1007</v>
      </c>
      <c r="J9">
        <f t="shared" si="0"/>
        <v>6</v>
      </c>
      <c r="K9" s="138" t="s">
        <v>1140</v>
      </c>
      <c r="L9" t="str">
        <f t="shared" si="1"/>
        <v>00268674</v>
      </c>
      <c r="M9">
        <v>1007</v>
      </c>
    </row>
    <row r="10" spans="1:13" ht="12">
      <c r="A10">
        <v>8</v>
      </c>
      <c r="B10">
        <v>1008</v>
      </c>
      <c r="C10" t="s">
        <v>252</v>
      </c>
      <c r="D10" t="s">
        <v>253</v>
      </c>
      <c r="E10" s="127">
        <v>268682</v>
      </c>
      <c r="F10" s="137">
        <v>268682</v>
      </c>
      <c r="G10">
        <v>1008</v>
      </c>
      <c r="J10">
        <f t="shared" si="0"/>
        <v>6</v>
      </c>
      <c r="K10" s="138" t="s">
        <v>1140</v>
      </c>
      <c r="L10" t="str">
        <f t="shared" si="1"/>
        <v>00268682</v>
      </c>
      <c r="M10">
        <v>1008</v>
      </c>
    </row>
    <row r="11" spans="1:13" ht="12">
      <c r="A11">
        <v>9</v>
      </c>
      <c r="B11">
        <v>1009</v>
      </c>
      <c r="C11" t="s">
        <v>254</v>
      </c>
      <c r="D11" t="s">
        <v>255</v>
      </c>
      <c r="E11" s="127">
        <v>268691</v>
      </c>
      <c r="F11" s="137">
        <v>268691</v>
      </c>
      <c r="G11">
        <v>1009</v>
      </c>
      <c r="J11">
        <f t="shared" si="0"/>
        <v>6</v>
      </c>
      <c r="K11" s="138" t="s">
        <v>1140</v>
      </c>
      <c r="L11" t="str">
        <f t="shared" si="1"/>
        <v>00268691</v>
      </c>
      <c r="M11">
        <v>1009</v>
      </c>
    </row>
    <row r="12" spans="1:13" ht="12">
      <c r="A12">
        <v>10</v>
      </c>
      <c r="B12">
        <v>1010</v>
      </c>
      <c r="C12" t="s">
        <v>256</v>
      </c>
      <c r="D12" t="s">
        <v>257</v>
      </c>
      <c r="E12" s="127">
        <v>45978123</v>
      </c>
      <c r="F12" s="137">
        <v>45978123</v>
      </c>
      <c r="G12">
        <v>1010</v>
      </c>
      <c r="J12">
        <f t="shared" si="0"/>
        <v>8</v>
      </c>
      <c r="L12" t="str">
        <f t="shared" si="1"/>
        <v>45978123</v>
      </c>
      <c r="M12">
        <v>1010</v>
      </c>
    </row>
    <row r="13" spans="1:13" ht="12">
      <c r="A13">
        <v>11</v>
      </c>
      <c r="B13">
        <v>1011</v>
      </c>
      <c r="C13" t="s">
        <v>258</v>
      </c>
      <c r="D13" t="s">
        <v>259</v>
      </c>
      <c r="E13" s="127">
        <v>268721</v>
      </c>
      <c r="F13" s="137">
        <v>268721</v>
      </c>
      <c r="G13">
        <v>1011</v>
      </c>
      <c r="J13">
        <f t="shared" si="0"/>
        <v>6</v>
      </c>
      <c r="K13" s="138" t="s">
        <v>1140</v>
      </c>
      <c r="L13" t="str">
        <f t="shared" si="1"/>
        <v>00268721</v>
      </c>
      <c r="M13">
        <v>1011</v>
      </c>
    </row>
    <row r="14" spans="1:13" ht="12">
      <c r="A14">
        <v>12</v>
      </c>
      <c r="B14">
        <v>1012</v>
      </c>
      <c r="C14" t="s">
        <v>260</v>
      </c>
      <c r="D14" t="s">
        <v>261</v>
      </c>
      <c r="E14" s="127">
        <v>268739</v>
      </c>
      <c r="F14" s="137">
        <v>268739</v>
      </c>
      <c r="G14">
        <v>1012</v>
      </c>
      <c r="J14">
        <f t="shared" si="0"/>
        <v>6</v>
      </c>
      <c r="K14" s="138" t="s">
        <v>1140</v>
      </c>
      <c r="L14" t="str">
        <f t="shared" si="1"/>
        <v>00268739</v>
      </c>
      <c r="M14">
        <v>1012</v>
      </c>
    </row>
    <row r="15" spans="1:13" ht="12">
      <c r="A15">
        <v>13</v>
      </c>
      <c r="B15">
        <v>1013</v>
      </c>
      <c r="C15" t="s">
        <v>262</v>
      </c>
      <c r="D15" t="s">
        <v>263</v>
      </c>
      <c r="E15" s="127">
        <v>268747</v>
      </c>
      <c r="F15" s="137">
        <v>268747</v>
      </c>
      <c r="G15">
        <v>1013</v>
      </c>
      <c r="J15">
        <f t="shared" si="0"/>
        <v>6</v>
      </c>
      <c r="K15" s="138" t="s">
        <v>1140</v>
      </c>
      <c r="L15" t="str">
        <f t="shared" si="1"/>
        <v>00268747</v>
      </c>
      <c r="M15">
        <v>1013</v>
      </c>
    </row>
    <row r="16" spans="1:13" ht="12">
      <c r="A16">
        <v>14</v>
      </c>
      <c r="B16">
        <v>1014</v>
      </c>
      <c r="C16" t="s">
        <v>264</v>
      </c>
      <c r="D16" t="s">
        <v>265</v>
      </c>
      <c r="E16" s="127">
        <v>268755</v>
      </c>
      <c r="F16" s="137">
        <v>268755</v>
      </c>
      <c r="G16">
        <v>1014</v>
      </c>
      <c r="J16">
        <f t="shared" si="0"/>
        <v>6</v>
      </c>
      <c r="K16" s="138" t="s">
        <v>1140</v>
      </c>
      <c r="L16" t="str">
        <f t="shared" si="1"/>
        <v>00268755</v>
      </c>
      <c r="M16">
        <v>1014</v>
      </c>
    </row>
    <row r="17" spans="1:13" ht="12">
      <c r="A17">
        <v>15</v>
      </c>
      <c r="B17">
        <v>1015</v>
      </c>
      <c r="C17" t="s">
        <v>266</v>
      </c>
      <c r="D17" t="s">
        <v>267</v>
      </c>
      <c r="E17" s="127">
        <v>268763</v>
      </c>
      <c r="F17" s="137">
        <v>268763</v>
      </c>
      <c r="G17">
        <v>1015</v>
      </c>
      <c r="J17">
        <f t="shared" si="0"/>
        <v>6</v>
      </c>
      <c r="K17" s="138" t="s">
        <v>1140</v>
      </c>
      <c r="L17" t="str">
        <f t="shared" si="1"/>
        <v>00268763</v>
      </c>
      <c r="M17">
        <v>1015</v>
      </c>
    </row>
    <row r="18" spans="1:13" ht="12">
      <c r="A18">
        <v>16</v>
      </c>
      <c r="B18">
        <v>1016</v>
      </c>
      <c r="C18" t="s">
        <v>268</v>
      </c>
      <c r="D18" t="s">
        <v>269</v>
      </c>
      <c r="E18" s="127">
        <v>268771</v>
      </c>
      <c r="F18" s="137">
        <v>268771</v>
      </c>
      <c r="G18">
        <v>1016</v>
      </c>
      <c r="J18">
        <f t="shared" si="0"/>
        <v>6</v>
      </c>
      <c r="K18" s="138" t="s">
        <v>1140</v>
      </c>
      <c r="L18" t="str">
        <f t="shared" si="1"/>
        <v>00268771</v>
      </c>
      <c r="M18">
        <v>1016</v>
      </c>
    </row>
    <row r="19" spans="1:13" ht="12">
      <c r="A19">
        <v>17</v>
      </c>
      <c r="B19">
        <v>1017</v>
      </c>
      <c r="C19" t="s">
        <v>270</v>
      </c>
      <c r="D19" t="s">
        <v>271</v>
      </c>
      <c r="E19" s="127">
        <v>653446</v>
      </c>
      <c r="F19" s="137">
        <v>653446</v>
      </c>
      <c r="G19">
        <v>1017</v>
      </c>
      <c r="J19">
        <f t="shared" si="0"/>
        <v>6</v>
      </c>
      <c r="K19" s="138" t="s">
        <v>1140</v>
      </c>
      <c r="L19" t="str">
        <f t="shared" si="1"/>
        <v>00653446</v>
      </c>
      <c r="M19">
        <v>1017</v>
      </c>
    </row>
    <row r="20" spans="1:13" ht="12">
      <c r="A20">
        <v>18</v>
      </c>
      <c r="B20">
        <v>1018</v>
      </c>
      <c r="C20" t="s">
        <v>272</v>
      </c>
      <c r="D20" t="s">
        <v>273</v>
      </c>
      <c r="E20" s="127">
        <v>268801</v>
      </c>
      <c r="F20" s="137">
        <v>268801</v>
      </c>
      <c r="G20">
        <v>1018</v>
      </c>
      <c r="J20">
        <f t="shared" si="0"/>
        <v>6</v>
      </c>
      <c r="K20" s="138" t="s">
        <v>1140</v>
      </c>
      <c r="L20" t="str">
        <f t="shared" si="1"/>
        <v>00268801</v>
      </c>
      <c r="M20">
        <v>1018</v>
      </c>
    </row>
    <row r="21" spans="1:13" ht="12">
      <c r="A21">
        <v>19</v>
      </c>
      <c r="B21">
        <v>1019</v>
      </c>
      <c r="C21" t="s">
        <v>274</v>
      </c>
      <c r="D21" t="s">
        <v>275</v>
      </c>
      <c r="E21" s="127">
        <v>268810</v>
      </c>
      <c r="F21" s="137">
        <v>268810</v>
      </c>
      <c r="G21">
        <v>1019</v>
      </c>
      <c r="J21">
        <f t="shared" si="0"/>
        <v>6</v>
      </c>
      <c r="K21" s="138" t="s">
        <v>1140</v>
      </c>
      <c r="L21" t="str">
        <f t="shared" si="1"/>
        <v>00268810</v>
      </c>
      <c r="M21">
        <v>1019</v>
      </c>
    </row>
    <row r="22" spans="1:13" ht="12">
      <c r="A22">
        <v>20</v>
      </c>
      <c r="B22">
        <v>1020</v>
      </c>
      <c r="C22" t="s">
        <v>276</v>
      </c>
      <c r="D22" t="s">
        <v>277</v>
      </c>
      <c r="E22" s="127">
        <v>268828</v>
      </c>
      <c r="F22" s="137">
        <v>268828</v>
      </c>
      <c r="G22">
        <v>1020</v>
      </c>
      <c r="J22">
        <f t="shared" si="0"/>
        <v>6</v>
      </c>
      <c r="K22" s="138" t="s">
        <v>1140</v>
      </c>
      <c r="L22" t="str">
        <f t="shared" si="1"/>
        <v>00268828</v>
      </c>
      <c r="M22">
        <v>1020</v>
      </c>
    </row>
    <row r="23" spans="1:13" ht="12">
      <c r="A23">
        <v>21</v>
      </c>
      <c r="B23">
        <v>1021</v>
      </c>
      <c r="C23" t="s">
        <v>278</v>
      </c>
      <c r="D23" t="s">
        <v>279</v>
      </c>
      <c r="E23" s="127">
        <v>268852</v>
      </c>
      <c r="F23" s="137">
        <v>268852</v>
      </c>
      <c r="G23">
        <v>1021</v>
      </c>
      <c r="J23">
        <f t="shared" si="0"/>
        <v>6</v>
      </c>
      <c r="K23" s="138" t="s">
        <v>1140</v>
      </c>
      <c r="L23" t="str">
        <f t="shared" si="1"/>
        <v>00268852</v>
      </c>
      <c r="M23">
        <v>1021</v>
      </c>
    </row>
    <row r="24" spans="1:13" ht="12">
      <c r="A24">
        <v>22</v>
      </c>
      <c r="B24">
        <v>1022</v>
      </c>
      <c r="C24" t="s">
        <v>280</v>
      </c>
      <c r="D24" t="s">
        <v>281</v>
      </c>
      <c r="E24" s="127">
        <v>45978662</v>
      </c>
      <c r="F24" s="137">
        <v>45978662</v>
      </c>
      <c r="G24">
        <v>1022</v>
      </c>
      <c r="J24">
        <f t="shared" si="0"/>
        <v>8</v>
      </c>
      <c r="L24" t="str">
        <f t="shared" si="1"/>
        <v>45978662</v>
      </c>
      <c r="M24">
        <v>1022</v>
      </c>
    </row>
    <row r="25" spans="1:13" ht="12">
      <c r="A25">
        <v>23</v>
      </c>
      <c r="B25">
        <v>1023</v>
      </c>
      <c r="C25" t="s">
        <v>282</v>
      </c>
      <c r="D25" t="s">
        <v>283</v>
      </c>
      <c r="E25" s="127">
        <v>268861</v>
      </c>
      <c r="F25" s="137">
        <v>268861</v>
      </c>
      <c r="G25">
        <v>1023</v>
      </c>
      <c r="J25">
        <f t="shared" si="0"/>
        <v>6</v>
      </c>
      <c r="K25" s="138" t="s">
        <v>1140</v>
      </c>
      <c r="L25" t="str">
        <f t="shared" si="1"/>
        <v>00268861</v>
      </c>
      <c r="M25">
        <v>1023</v>
      </c>
    </row>
    <row r="26" spans="1:13" ht="12">
      <c r="A26">
        <v>24</v>
      </c>
      <c r="B26">
        <v>1024</v>
      </c>
      <c r="C26" t="s">
        <v>284</v>
      </c>
      <c r="D26" t="s">
        <v>285</v>
      </c>
      <c r="E26" s="127">
        <v>268887</v>
      </c>
      <c r="F26" s="137">
        <v>268887</v>
      </c>
      <c r="G26">
        <v>1024</v>
      </c>
      <c r="J26">
        <f t="shared" si="0"/>
        <v>6</v>
      </c>
      <c r="K26" s="138" t="s">
        <v>1140</v>
      </c>
      <c r="L26" t="str">
        <f t="shared" si="1"/>
        <v>00268887</v>
      </c>
      <c r="M26">
        <v>1024</v>
      </c>
    </row>
    <row r="27" spans="1:13" ht="12">
      <c r="A27">
        <v>25</v>
      </c>
      <c r="B27">
        <v>1025</v>
      </c>
      <c r="C27" t="s">
        <v>286</v>
      </c>
      <c r="D27" t="s">
        <v>287</v>
      </c>
      <c r="E27" s="127">
        <v>653454</v>
      </c>
      <c r="F27" s="137">
        <v>653454</v>
      </c>
      <c r="G27">
        <v>1025</v>
      </c>
      <c r="J27">
        <f t="shared" si="0"/>
        <v>6</v>
      </c>
      <c r="K27" s="138" t="s">
        <v>1140</v>
      </c>
      <c r="L27" t="str">
        <f t="shared" si="1"/>
        <v>00653454</v>
      </c>
      <c r="M27">
        <v>1025</v>
      </c>
    </row>
    <row r="28" spans="1:13" ht="12">
      <c r="A28">
        <v>26</v>
      </c>
      <c r="B28">
        <v>1026</v>
      </c>
      <c r="C28" t="s">
        <v>288</v>
      </c>
      <c r="D28" t="s">
        <v>289</v>
      </c>
      <c r="E28" s="127">
        <v>268917</v>
      </c>
      <c r="F28" s="137">
        <v>268917</v>
      </c>
      <c r="G28">
        <v>1026</v>
      </c>
      <c r="J28">
        <f t="shared" si="0"/>
        <v>6</v>
      </c>
      <c r="K28" s="138" t="s">
        <v>1140</v>
      </c>
      <c r="L28" t="str">
        <f t="shared" si="1"/>
        <v>00268917</v>
      </c>
      <c r="M28">
        <v>1026</v>
      </c>
    </row>
    <row r="29" spans="1:13" ht="12">
      <c r="A29">
        <v>27</v>
      </c>
      <c r="B29">
        <v>1027</v>
      </c>
      <c r="C29" t="s">
        <v>290</v>
      </c>
      <c r="D29" t="s">
        <v>291</v>
      </c>
      <c r="E29" s="127">
        <v>268925</v>
      </c>
      <c r="F29" s="137">
        <v>268925</v>
      </c>
      <c r="G29">
        <v>1027</v>
      </c>
      <c r="J29">
        <f t="shared" si="0"/>
        <v>6</v>
      </c>
      <c r="K29" s="138" t="s">
        <v>1140</v>
      </c>
      <c r="L29" t="str">
        <f t="shared" si="1"/>
        <v>00268925</v>
      </c>
      <c r="M29">
        <v>1027</v>
      </c>
    </row>
    <row r="30" spans="1:13" ht="12">
      <c r="A30">
        <v>28</v>
      </c>
      <c r="B30">
        <v>1028</v>
      </c>
      <c r="C30" t="s">
        <v>292</v>
      </c>
      <c r="D30" t="s">
        <v>293</v>
      </c>
      <c r="E30" s="127">
        <v>44444371</v>
      </c>
      <c r="F30" s="137">
        <v>44444371</v>
      </c>
      <c r="G30">
        <v>1028</v>
      </c>
      <c r="J30">
        <f t="shared" si="0"/>
        <v>8</v>
      </c>
      <c r="L30" t="str">
        <f t="shared" si="1"/>
        <v>44444371</v>
      </c>
      <c r="M30">
        <v>1028</v>
      </c>
    </row>
    <row r="31" spans="1:13" ht="12">
      <c r="A31">
        <v>29</v>
      </c>
      <c r="B31">
        <v>1029</v>
      </c>
      <c r="C31" t="s">
        <v>294</v>
      </c>
      <c r="D31" t="s">
        <v>295</v>
      </c>
      <c r="E31" s="127">
        <v>268933</v>
      </c>
      <c r="F31" s="137">
        <v>268933</v>
      </c>
      <c r="G31">
        <v>1029</v>
      </c>
      <c r="J31">
        <f t="shared" si="0"/>
        <v>6</v>
      </c>
      <c r="K31" s="138" t="s">
        <v>1140</v>
      </c>
      <c r="L31" t="str">
        <f t="shared" si="1"/>
        <v>00268933</v>
      </c>
      <c r="M31">
        <v>1029</v>
      </c>
    </row>
    <row r="32" spans="1:13" ht="12">
      <c r="A32">
        <v>30</v>
      </c>
      <c r="B32">
        <v>1030</v>
      </c>
      <c r="C32" t="s">
        <v>296</v>
      </c>
      <c r="D32" t="s">
        <v>297</v>
      </c>
      <c r="E32" s="127">
        <v>268941</v>
      </c>
      <c r="F32" s="137">
        <v>268941</v>
      </c>
      <c r="G32">
        <v>1030</v>
      </c>
      <c r="J32">
        <f t="shared" si="0"/>
        <v>6</v>
      </c>
      <c r="K32" s="138" t="s">
        <v>1140</v>
      </c>
      <c r="L32" t="str">
        <f t="shared" si="1"/>
        <v>00268941</v>
      </c>
      <c r="M32">
        <v>1030</v>
      </c>
    </row>
    <row r="33" spans="1:13" ht="12">
      <c r="A33">
        <v>31</v>
      </c>
      <c r="B33">
        <v>1031</v>
      </c>
      <c r="C33" t="s">
        <v>298</v>
      </c>
      <c r="D33" t="s">
        <v>299</v>
      </c>
      <c r="E33" s="127">
        <v>268950</v>
      </c>
      <c r="F33" s="137">
        <v>268950</v>
      </c>
      <c r="G33">
        <v>1031</v>
      </c>
      <c r="J33">
        <f t="shared" si="0"/>
        <v>6</v>
      </c>
      <c r="K33" s="138" t="s">
        <v>1140</v>
      </c>
      <c r="L33" t="str">
        <f t="shared" si="1"/>
        <v>00268950</v>
      </c>
      <c r="M33">
        <v>1031</v>
      </c>
    </row>
    <row r="34" spans="1:13" ht="12">
      <c r="A34">
        <v>32</v>
      </c>
      <c r="B34">
        <v>1032</v>
      </c>
      <c r="C34" t="s">
        <v>300</v>
      </c>
      <c r="D34" t="s">
        <v>301</v>
      </c>
      <c r="E34" s="127">
        <v>268968</v>
      </c>
      <c r="F34" s="137">
        <v>268968</v>
      </c>
      <c r="G34">
        <v>1032</v>
      </c>
      <c r="J34">
        <f t="shared" si="0"/>
        <v>6</v>
      </c>
      <c r="K34" s="138" t="s">
        <v>1140</v>
      </c>
      <c r="L34" t="str">
        <f t="shared" si="1"/>
        <v>00268968</v>
      </c>
      <c r="M34">
        <v>1032</v>
      </c>
    </row>
    <row r="35" spans="1:13" ht="12">
      <c r="A35">
        <v>33</v>
      </c>
      <c r="B35">
        <v>1033</v>
      </c>
      <c r="C35" t="s">
        <v>302</v>
      </c>
      <c r="D35" t="s">
        <v>303</v>
      </c>
      <c r="E35" s="127">
        <v>268976</v>
      </c>
      <c r="F35" s="137">
        <v>268976</v>
      </c>
      <c r="G35">
        <v>1033</v>
      </c>
      <c r="J35">
        <f t="shared" si="0"/>
        <v>6</v>
      </c>
      <c r="K35" s="138" t="s">
        <v>1140</v>
      </c>
      <c r="L35" t="str">
        <f aca="true" t="shared" si="2" ref="L35:L66">CONCATENATE(K35,F35)</f>
        <v>00268976</v>
      </c>
      <c r="M35">
        <v>1033</v>
      </c>
    </row>
    <row r="36" spans="1:13" ht="12">
      <c r="A36">
        <v>34</v>
      </c>
      <c r="B36">
        <v>1034</v>
      </c>
      <c r="C36" t="s">
        <v>304</v>
      </c>
      <c r="D36" t="s">
        <v>305</v>
      </c>
      <c r="E36" s="127">
        <v>653314</v>
      </c>
      <c r="F36" s="137">
        <v>653314</v>
      </c>
      <c r="G36">
        <v>1034</v>
      </c>
      <c r="J36">
        <f t="shared" si="0"/>
        <v>6</v>
      </c>
      <c r="K36" s="138" t="s">
        <v>1140</v>
      </c>
      <c r="L36" t="str">
        <f t="shared" si="2"/>
        <v>00653314</v>
      </c>
      <c r="M36">
        <v>1034</v>
      </c>
    </row>
    <row r="37" spans="1:13" ht="12">
      <c r="A37">
        <v>35</v>
      </c>
      <c r="B37">
        <v>1035</v>
      </c>
      <c r="C37" t="s">
        <v>306</v>
      </c>
      <c r="D37" t="s">
        <v>307</v>
      </c>
      <c r="E37" s="127">
        <v>268992</v>
      </c>
      <c r="F37" s="137">
        <v>268992</v>
      </c>
      <c r="G37">
        <v>1035</v>
      </c>
      <c r="J37">
        <f t="shared" si="0"/>
        <v>6</v>
      </c>
      <c r="K37" s="138" t="s">
        <v>1140</v>
      </c>
      <c r="L37" t="str">
        <f t="shared" si="2"/>
        <v>00268992</v>
      </c>
      <c r="M37">
        <v>1035</v>
      </c>
    </row>
    <row r="38" spans="1:13" ht="12">
      <c r="A38">
        <v>36</v>
      </c>
      <c r="B38">
        <v>1036</v>
      </c>
      <c r="C38" t="s">
        <v>308</v>
      </c>
      <c r="D38" t="s">
        <v>309</v>
      </c>
      <c r="E38" s="127">
        <v>269000</v>
      </c>
      <c r="F38" s="137">
        <v>269000</v>
      </c>
      <c r="G38">
        <v>1036</v>
      </c>
      <c r="J38">
        <f t="shared" si="0"/>
        <v>6</v>
      </c>
      <c r="K38" s="138" t="s">
        <v>1140</v>
      </c>
      <c r="L38" t="str">
        <f t="shared" si="2"/>
        <v>00269000</v>
      </c>
      <c r="M38">
        <v>1036</v>
      </c>
    </row>
    <row r="39" spans="1:13" ht="12">
      <c r="A39">
        <v>37</v>
      </c>
      <c r="B39">
        <v>1037</v>
      </c>
      <c r="C39" t="s">
        <v>310</v>
      </c>
      <c r="D39" t="s">
        <v>311</v>
      </c>
      <c r="E39" s="127">
        <v>45978131</v>
      </c>
      <c r="F39" s="137">
        <v>45978131</v>
      </c>
      <c r="G39">
        <v>1037</v>
      </c>
      <c r="J39">
        <f t="shared" si="0"/>
        <v>8</v>
      </c>
      <c r="L39" t="str">
        <f t="shared" si="2"/>
        <v>45978131</v>
      </c>
      <c r="M39">
        <v>1037</v>
      </c>
    </row>
    <row r="40" spans="1:13" ht="12">
      <c r="A40">
        <v>38</v>
      </c>
      <c r="B40">
        <v>1038</v>
      </c>
      <c r="C40" t="s">
        <v>312</v>
      </c>
      <c r="D40" t="s">
        <v>313</v>
      </c>
      <c r="E40" s="127">
        <v>45978140</v>
      </c>
      <c r="F40" s="137">
        <v>45978140</v>
      </c>
      <c r="G40">
        <v>1038</v>
      </c>
      <c r="J40">
        <f t="shared" si="0"/>
        <v>8</v>
      </c>
      <c r="L40" t="str">
        <f t="shared" si="2"/>
        <v>45978140</v>
      </c>
      <c r="M40">
        <v>1038</v>
      </c>
    </row>
    <row r="41" spans="1:13" ht="12">
      <c r="A41">
        <v>39</v>
      </c>
      <c r="B41">
        <v>1039</v>
      </c>
      <c r="C41" t="s">
        <v>314</v>
      </c>
      <c r="D41" t="s">
        <v>315</v>
      </c>
      <c r="E41" s="127">
        <v>653322</v>
      </c>
      <c r="F41" s="137">
        <v>653322</v>
      </c>
      <c r="G41">
        <v>1039</v>
      </c>
      <c r="J41">
        <f t="shared" si="0"/>
        <v>6</v>
      </c>
      <c r="K41" s="138" t="s">
        <v>1140</v>
      </c>
      <c r="L41" t="str">
        <f t="shared" si="2"/>
        <v>00653322</v>
      </c>
      <c r="M41">
        <v>1039</v>
      </c>
    </row>
    <row r="42" spans="1:13" ht="12">
      <c r="A42">
        <v>40</v>
      </c>
      <c r="B42">
        <v>1040</v>
      </c>
      <c r="C42" t="s">
        <v>316</v>
      </c>
      <c r="D42" t="s">
        <v>317</v>
      </c>
      <c r="E42" s="127">
        <v>269042</v>
      </c>
      <c r="F42" s="137">
        <v>269042</v>
      </c>
      <c r="G42">
        <v>1040</v>
      </c>
      <c r="J42">
        <f t="shared" si="0"/>
        <v>6</v>
      </c>
      <c r="K42" s="138" t="s">
        <v>1140</v>
      </c>
      <c r="L42" t="str">
        <f t="shared" si="2"/>
        <v>00269042</v>
      </c>
      <c r="M42">
        <v>1040</v>
      </c>
    </row>
    <row r="43" spans="1:13" ht="12">
      <c r="A43">
        <v>41</v>
      </c>
      <c r="B43">
        <v>1041</v>
      </c>
      <c r="C43" t="s">
        <v>318</v>
      </c>
      <c r="D43" t="s">
        <v>319</v>
      </c>
      <c r="E43" s="127">
        <v>269051</v>
      </c>
      <c r="F43" s="137">
        <v>269051</v>
      </c>
      <c r="G43">
        <v>1041</v>
      </c>
      <c r="J43">
        <f t="shared" si="0"/>
        <v>6</v>
      </c>
      <c r="K43" s="138" t="s">
        <v>1140</v>
      </c>
      <c r="L43" t="str">
        <f t="shared" si="2"/>
        <v>00269051</v>
      </c>
      <c r="M43">
        <v>1041</v>
      </c>
    </row>
    <row r="44" spans="1:13" ht="12">
      <c r="A44">
        <v>42</v>
      </c>
      <c r="B44">
        <v>1042</v>
      </c>
      <c r="C44" t="s">
        <v>320</v>
      </c>
      <c r="D44" t="s">
        <v>321</v>
      </c>
      <c r="E44" s="127">
        <v>269069</v>
      </c>
      <c r="F44" s="137">
        <v>269069</v>
      </c>
      <c r="G44">
        <v>1042</v>
      </c>
      <c r="J44">
        <f t="shared" si="0"/>
        <v>6</v>
      </c>
      <c r="K44" s="138" t="s">
        <v>1140</v>
      </c>
      <c r="L44" t="str">
        <f t="shared" si="2"/>
        <v>00269069</v>
      </c>
      <c r="M44">
        <v>1042</v>
      </c>
    </row>
    <row r="45" spans="1:13" ht="12">
      <c r="A45">
        <v>43</v>
      </c>
      <c r="B45">
        <v>1043</v>
      </c>
      <c r="C45" t="s">
        <v>322</v>
      </c>
      <c r="D45" t="s">
        <v>323</v>
      </c>
      <c r="E45" s="127">
        <v>269077</v>
      </c>
      <c r="F45" s="137">
        <v>269077</v>
      </c>
      <c r="G45">
        <v>1043</v>
      </c>
      <c r="J45">
        <f t="shared" si="0"/>
        <v>6</v>
      </c>
      <c r="K45" s="138" t="s">
        <v>1140</v>
      </c>
      <c r="L45" t="str">
        <f t="shared" si="2"/>
        <v>00269077</v>
      </c>
      <c r="M45">
        <v>1043</v>
      </c>
    </row>
    <row r="46" spans="1:13" ht="12">
      <c r="A46">
        <v>44</v>
      </c>
      <c r="B46">
        <v>1044</v>
      </c>
      <c r="C46" t="s">
        <v>324</v>
      </c>
      <c r="D46" t="s">
        <v>325</v>
      </c>
      <c r="E46" s="127">
        <v>653349</v>
      </c>
      <c r="F46" s="137">
        <v>653349</v>
      </c>
      <c r="G46">
        <v>1044</v>
      </c>
      <c r="J46">
        <f t="shared" si="0"/>
        <v>6</v>
      </c>
      <c r="K46" s="138" t="s">
        <v>1140</v>
      </c>
      <c r="L46" t="str">
        <f t="shared" si="2"/>
        <v>00653349</v>
      </c>
      <c r="M46">
        <v>1044</v>
      </c>
    </row>
    <row r="47" spans="1:13" ht="12">
      <c r="A47">
        <v>45</v>
      </c>
      <c r="B47">
        <v>1045</v>
      </c>
      <c r="C47" t="s">
        <v>326</v>
      </c>
      <c r="D47" t="s">
        <v>327</v>
      </c>
      <c r="E47" s="127">
        <v>653403</v>
      </c>
      <c r="F47" s="137">
        <v>653403</v>
      </c>
      <c r="G47">
        <v>1045</v>
      </c>
      <c r="J47">
        <f t="shared" si="0"/>
        <v>6</v>
      </c>
      <c r="K47" s="138" t="s">
        <v>1140</v>
      </c>
      <c r="L47" t="str">
        <f t="shared" si="2"/>
        <v>00653403</v>
      </c>
      <c r="M47">
        <v>1045</v>
      </c>
    </row>
    <row r="48" spans="1:13" ht="12">
      <c r="A48">
        <v>46</v>
      </c>
      <c r="B48">
        <v>1046</v>
      </c>
      <c r="C48" t="s">
        <v>328</v>
      </c>
      <c r="D48" t="s">
        <v>329</v>
      </c>
      <c r="E48" s="127">
        <v>44444419</v>
      </c>
      <c r="F48" s="137">
        <v>44444419</v>
      </c>
      <c r="G48">
        <v>1046</v>
      </c>
      <c r="J48">
        <f t="shared" si="0"/>
        <v>8</v>
      </c>
      <c r="L48" t="str">
        <f t="shared" si="2"/>
        <v>44444419</v>
      </c>
      <c r="M48">
        <v>1046</v>
      </c>
    </row>
    <row r="49" spans="1:13" ht="12">
      <c r="A49">
        <v>47</v>
      </c>
      <c r="B49">
        <v>1047</v>
      </c>
      <c r="C49" t="s">
        <v>330</v>
      </c>
      <c r="D49" t="s">
        <v>331</v>
      </c>
      <c r="E49" s="127">
        <v>269131</v>
      </c>
      <c r="F49" s="137">
        <v>269131</v>
      </c>
      <c r="G49">
        <v>1047</v>
      </c>
      <c r="J49">
        <f t="shared" si="0"/>
        <v>6</v>
      </c>
      <c r="K49" s="138" t="s">
        <v>1140</v>
      </c>
      <c r="L49" t="str">
        <f t="shared" si="2"/>
        <v>00269131</v>
      </c>
      <c r="M49">
        <v>1047</v>
      </c>
    </row>
    <row r="50" spans="1:13" ht="12">
      <c r="A50">
        <v>48</v>
      </c>
      <c r="B50">
        <v>1048</v>
      </c>
      <c r="C50" t="s">
        <v>332</v>
      </c>
      <c r="D50" t="s">
        <v>333</v>
      </c>
      <c r="E50" s="127">
        <v>269140</v>
      </c>
      <c r="F50" s="137">
        <v>269140</v>
      </c>
      <c r="G50">
        <v>1048</v>
      </c>
      <c r="J50">
        <f t="shared" si="0"/>
        <v>6</v>
      </c>
      <c r="K50" s="138" t="s">
        <v>1140</v>
      </c>
      <c r="L50" t="str">
        <f t="shared" si="2"/>
        <v>00269140</v>
      </c>
      <c r="M50">
        <v>1048</v>
      </c>
    </row>
    <row r="51" spans="1:13" ht="12">
      <c r="A51">
        <v>49</v>
      </c>
      <c r="B51">
        <v>1049</v>
      </c>
      <c r="C51" t="s">
        <v>334</v>
      </c>
      <c r="D51" t="s">
        <v>335</v>
      </c>
      <c r="E51" s="127">
        <v>269158</v>
      </c>
      <c r="F51" s="137">
        <v>269158</v>
      </c>
      <c r="G51">
        <v>1049</v>
      </c>
      <c r="J51">
        <f t="shared" si="0"/>
        <v>6</v>
      </c>
      <c r="K51" s="138" t="s">
        <v>1140</v>
      </c>
      <c r="L51" t="str">
        <f t="shared" si="2"/>
        <v>00269158</v>
      </c>
      <c r="M51">
        <v>1049</v>
      </c>
    </row>
    <row r="52" spans="1:13" ht="12">
      <c r="A52">
        <v>50</v>
      </c>
      <c r="B52">
        <v>1050</v>
      </c>
      <c r="C52" t="s">
        <v>336</v>
      </c>
      <c r="D52" t="s">
        <v>337</v>
      </c>
      <c r="E52" s="127">
        <v>269166</v>
      </c>
      <c r="F52" s="137">
        <v>269166</v>
      </c>
      <c r="G52">
        <v>1050</v>
      </c>
      <c r="J52">
        <f t="shared" si="0"/>
        <v>6</v>
      </c>
      <c r="K52" s="138" t="s">
        <v>1140</v>
      </c>
      <c r="L52" t="str">
        <f t="shared" si="2"/>
        <v>00269166</v>
      </c>
      <c r="M52">
        <v>1050</v>
      </c>
    </row>
    <row r="53" spans="1:13" ht="12">
      <c r="A53">
        <v>51</v>
      </c>
      <c r="B53">
        <v>1051</v>
      </c>
      <c r="C53" t="s">
        <v>338</v>
      </c>
      <c r="D53" t="s">
        <v>339</v>
      </c>
      <c r="E53" s="127">
        <v>269174</v>
      </c>
      <c r="F53" s="137">
        <v>269174</v>
      </c>
      <c r="G53">
        <v>1051</v>
      </c>
      <c r="J53">
        <f t="shared" si="0"/>
        <v>6</v>
      </c>
      <c r="K53" s="138" t="s">
        <v>1140</v>
      </c>
      <c r="L53" t="str">
        <f t="shared" si="2"/>
        <v>00269174</v>
      </c>
      <c r="M53">
        <v>1051</v>
      </c>
    </row>
    <row r="54" spans="1:13" ht="12">
      <c r="A54">
        <v>52</v>
      </c>
      <c r="B54">
        <v>1052</v>
      </c>
      <c r="C54" t="s">
        <v>340</v>
      </c>
      <c r="D54" t="s">
        <v>341</v>
      </c>
      <c r="E54" s="127">
        <v>653357</v>
      </c>
      <c r="F54" s="137">
        <v>653357</v>
      </c>
      <c r="G54">
        <v>1052</v>
      </c>
      <c r="J54">
        <f t="shared" si="0"/>
        <v>6</v>
      </c>
      <c r="K54" s="138" t="s">
        <v>1140</v>
      </c>
      <c r="L54" t="str">
        <f t="shared" si="2"/>
        <v>00653357</v>
      </c>
      <c r="M54">
        <v>1052</v>
      </c>
    </row>
    <row r="55" spans="1:13" ht="12">
      <c r="A55">
        <v>53</v>
      </c>
      <c r="B55">
        <v>1053</v>
      </c>
      <c r="C55" t="s">
        <v>342</v>
      </c>
      <c r="D55" t="s">
        <v>343</v>
      </c>
      <c r="E55" s="127">
        <v>269191</v>
      </c>
      <c r="F55" s="137">
        <v>269191</v>
      </c>
      <c r="G55">
        <v>1053</v>
      </c>
      <c r="J55">
        <f t="shared" si="0"/>
        <v>6</v>
      </c>
      <c r="K55" s="138" t="s">
        <v>1140</v>
      </c>
      <c r="L55" t="str">
        <f t="shared" si="2"/>
        <v>00269191</v>
      </c>
      <c r="M55">
        <v>1053</v>
      </c>
    </row>
    <row r="56" spans="1:13" ht="12">
      <c r="A56">
        <v>54</v>
      </c>
      <c r="B56">
        <v>1054</v>
      </c>
      <c r="C56" t="s">
        <v>344</v>
      </c>
      <c r="D56" t="s">
        <v>345</v>
      </c>
      <c r="E56" s="127">
        <v>269212</v>
      </c>
      <c r="F56" s="137">
        <v>269212</v>
      </c>
      <c r="G56">
        <v>1054</v>
      </c>
      <c r="J56">
        <f t="shared" si="0"/>
        <v>6</v>
      </c>
      <c r="K56" s="138" t="s">
        <v>1140</v>
      </c>
      <c r="L56" t="str">
        <f t="shared" si="2"/>
        <v>00269212</v>
      </c>
      <c r="M56">
        <v>1054</v>
      </c>
    </row>
    <row r="57" spans="1:13" ht="12">
      <c r="A57">
        <v>55</v>
      </c>
      <c r="B57">
        <v>1055</v>
      </c>
      <c r="C57" t="s">
        <v>346</v>
      </c>
      <c r="D57" t="s">
        <v>347</v>
      </c>
      <c r="E57" s="127">
        <v>269239</v>
      </c>
      <c r="F57" s="137">
        <v>269239</v>
      </c>
      <c r="G57">
        <v>1055</v>
      </c>
      <c r="J57">
        <f t="shared" si="0"/>
        <v>6</v>
      </c>
      <c r="K57" s="138" t="s">
        <v>1140</v>
      </c>
      <c r="L57" t="str">
        <f t="shared" si="2"/>
        <v>00269239</v>
      </c>
      <c r="M57">
        <v>1055</v>
      </c>
    </row>
    <row r="58" spans="1:13" ht="12">
      <c r="A58">
        <v>56</v>
      </c>
      <c r="B58">
        <v>1056</v>
      </c>
      <c r="C58" t="s">
        <v>348</v>
      </c>
      <c r="D58" t="s">
        <v>349</v>
      </c>
      <c r="E58" s="127">
        <v>269247</v>
      </c>
      <c r="F58" s="137">
        <v>269247</v>
      </c>
      <c r="G58">
        <v>1056</v>
      </c>
      <c r="J58">
        <f t="shared" si="0"/>
        <v>6</v>
      </c>
      <c r="K58" s="138" t="s">
        <v>1140</v>
      </c>
      <c r="L58" t="str">
        <f t="shared" si="2"/>
        <v>00269247</v>
      </c>
      <c r="M58">
        <v>1056</v>
      </c>
    </row>
    <row r="59" spans="1:13" ht="12">
      <c r="A59">
        <v>57</v>
      </c>
      <c r="B59">
        <v>1057</v>
      </c>
      <c r="C59" t="s">
        <v>350</v>
      </c>
      <c r="D59" t="s">
        <v>351</v>
      </c>
      <c r="E59" s="127">
        <v>653471</v>
      </c>
      <c r="F59" s="137">
        <v>653471</v>
      </c>
      <c r="G59">
        <v>1057</v>
      </c>
      <c r="J59">
        <f t="shared" si="0"/>
        <v>6</v>
      </c>
      <c r="K59" s="138" t="s">
        <v>1140</v>
      </c>
      <c r="L59" t="str">
        <f t="shared" si="2"/>
        <v>00653471</v>
      </c>
      <c r="M59">
        <v>1057</v>
      </c>
    </row>
    <row r="60" spans="1:13" ht="12">
      <c r="A60">
        <v>58</v>
      </c>
      <c r="B60">
        <v>1058</v>
      </c>
      <c r="C60" t="s">
        <v>352</v>
      </c>
      <c r="D60" t="s">
        <v>353</v>
      </c>
      <c r="E60" s="127">
        <v>269255</v>
      </c>
      <c r="F60" s="137">
        <v>269255</v>
      </c>
      <c r="G60">
        <v>1058</v>
      </c>
      <c r="J60">
        <f t="shared" si="0"/>
        <v>6</v>
      </c>
      <c r="K60" s="138" t="s">
        <v>1140</v>
      </c>
      <c r="L60" t="str">
        <f t="shared" si="2"/>
        <v>00269255</v>
      </c>
      <c r="M60">
        <v>1058</v>
      </c>
    </row>
    <row r="61" spans="1:13" ht="12">
      <c r="A61">
        <v>59</v>
      </c>
      <c r="B61">
        <v>1059</v>
      </c>
      <c r="C61" t="s">
        <v>354</v>
      </c>
      <c r="D61" t="s">
        <v>355</v>
      </c>
      <c r="E61" s="127">
        <v>269263</v>
      </c>
      <c r="F61" s="137">
        <v>269263</v>
      </c>
      <c r="G61">
        <v>1059</v>
      </c>
      <c r="J61">
        <f t="shared" si="0"/>
        <v>6</v>
      </c>
      <c r="K61" s="138" t="s">
        <v>1140</v>
      </c>
      <c r="L61" t="str">
        <f t="shared" si="2"/>
        <v>00269263</v>
      </c>
      <c r="M61">
        <v>1059</v>
      </c>
    </row>
    <row r="62" spans="1:13" ht="12">
      <c r="A62">
        <v>60</v>
      </c>
      <c r="B62">
        <v>1060</v>
      </c>
      <c r="C62" t="s">
        <v>356</v>
      </c>
      <c r="D62" t="s">
        <v>357</v>
      </c>
      <c r="E62" s="127">
        <v>653381</v>
      </c>
      <c r="F62" s="137">
        <v>653381</v>
      </c>
      <c r="G62">
        <v>1060</v>
      </c>
      <c r="J62">
        <f t="shared" si="0"/>
        <v>6</v>
      </c>
      <c r="K62" s="138" t="s">
        <v>1140</v>
      </c>
      <c r="L62" t="str">
        <f t="shared" si="2"/>
        <v>00653381</v>
      </c>
      <c r="M62">
        <v>1060</v>
      </c>
    </row>
    <row r="63" spans="1:13" ht="12">
      <c r="A63">
        <v>61</v>
      </c>
      <c r="B63">
        <v>1061</v>
      </c>
      <c r="C63" t="s">
        <v>358</v>
      </c>
      <c r="D63" t="s">
        <v>359</v>
      </c>
      <c r="E63" s="127">
        <v>653390</v>
      </c>
      <c r="F63" s="137">
        <v>653390</v>
      </c>
      <c r="G63">
        <v>1061</v>
      </c>
      <c r="J63">
        <f t="shared" si="0"/>
        <v>6</v>
      </c>
      <c r="K63" s="138" t="s">
        <v>1140</v>
      </c>
      <c r="L63" t="str">
        <f t="shared" si="2"/>
        <v>00653390</v>
      </c>
      <c r="M63">
        <v>1061</v>
      </c>
    </row>
    <row r="64" spans="1:13" ht="12">
      <c r="A64">
        <v>62</v>
      </c>
      <c r="B64">
        <v>1062</v>
      </c>
      <c r="C64" t="s">
        <v>360</v>
      </c>
      <c r="D64" t="s">
        <v>361</v>
      </c>
      <c r="E64" s="127">
        <v>269301</v>
      </c>
      <c r="F64" s="137">
        <v>269301</v>
      </c>
      <c r="G64">
        <v>1062</v>
      </c>
      <c r="J64">
        <f t="shared" si="0"/>
        <v>6</v>
      </c>
      <c r="K64" s="138" t="s">
        <v>1140</v>
      </c>
      <c r="L64" t="str">
        <f t="shared" si="2"/>
        <v>00269301</v>
      </c>
      <c r="M64">
        <v>1062</v>
      </c>
    </row>
    <row r="65" spans="1:13" ht="12">
      <c r="A65">
        <v>63</v>
      </c>
      <c r="B65">
        <v>1063</v>
      </c>
      <c r="C65" t="s">
        <v>362</v>
      </c>
      <c r="D65" t="s">
        <v>363</v>
      </c>
      <c r="E65" s="127">
        <v>269310</v>
      </c>
      <c r="F65" s="137">
        <v>269310</v>
      </c>
      <c r="G65">
        <v>1063</v>
      </c>
      <c r="J65">
        <f t="shared" si="0"/>
        <v>6</v>
      </c>
      <c r="K65" s="138" t="s">
        <v>1140</v>
      </c>
      <c r="L65" t="str">
        <f t="shared" si="2"/>
        <v>00269310</v>
      </c>
      <c r="M65">
        <v>1063</v>
      </c>
    </row>
    <row r="66" spans="1:13" ht="12">
      <c r="A66">
        <v>64</v>
      </c>
      <c r="B66">
        <v>1064</v>
      </c>
      <c r="C66" t="s">
        <v>364</v>
      </c>
      <c r="D66" t="s">
        <v>365</v>
      </c>
      <c r="E66" s="127">
        <v>269344</v>
      </c>
      <c r="F66" s="137">
        <v>269344</v>
      </c>
      <c r="G66">
        <v>1064</v>
      </c>
      <c r="J66">
        <f t="shared" si="0"/>
        <v>6</v>
      </c>
      <c r="K66" s="138" t="s">
        <v>1140</v>
      </c>
      <c r="L66" t="str">
        <f t="shared" si="2"/>
        <v>00269344</v>
      </c>
      <c r="M66">
        <v>1064</v>
      </c>
    </row>
    <row r="67" spans="1:13" ht="12">
      <c r="A67">
        <v>65</v>
      </c>
      <c r="B67">
        <v>1065</v>
      </c>
      <c r="C67" t="s">
        <v>366</v>
      </c>
      <c r="D67" t="s">
        <v>367</v>
      </c>
      <c r="E67" s="127">
        <v>269352</v>
      </c>
      <c r="F67" s="137">
        <v>269352</v>
      </c>
      <c r="G67">
        <v>1065</v>
      </c>
      <c r="J67">
        <f aca="true" t="shared" si="3" ref="J67:J130">LEN(F67)</f>
        <v>6</v>
      </c>
      <c r="K67" s="138" t="s">
        <v>1140</v>
      </c>
      <c r="L67" t="str">
        <f aca="true" t="shared" si="4" ref="L67:L98">CONCATENATE(K67,F67)</f>
        <v>00269352</v>
      </c>
      <c r="M67">
        <v>1065</v>
      </c>
    </row>
    <row r="68" spans="1:13" ht="12">
      <c r="A68">
        <v>66</v>
      </c>
      <c r="B68">
        <v>1066</v>
      </c>
      <c r="C68" t="s">
        <v>368</v>
      </c>
      <c r="D68" t="s">
        <v>369</v>
      </c>
      <c r="E68" s="127">
        <v>269379</v>
      </c>
      <c r="F68" s="137">
        <v>269379</v>
      </c>
      <c r="G68">
        <v>1066</v>
      </c>
      <c r="J68">
        <f t="shared" si="3"/>
        <v>6</v>
      </c>
      <c r="K68" s="138" t="s">
        <v>1140</v>
      </c>
      <c r="L68" t="str">
        <f t="shared" si="4"/>
        <v>00269379</v>
      </c>
      <c r="M68">
        <v>1066</v>
      </c>
    </row>
    <row r="69" spans="1:13" ht="12">
      <c r="A69">
        <v>67</v>
      </c>
      <c r="B69">
        <v>1067</v>
      </c>
      <c r="C69" t="s">
        <v>370</v>
      </c>
      <c r="D69" t="s">
        <v>371</v>
      </c>
      <c r="E69" s="127">
        <v>269387</v>
      </c>
      <c r="F69" s="137">
        <v>269387</v>
      </c>
      <c r="G69">
        <v>1067</v>
      </c>
      <c r="J69">
        <f t="shared" si="3"/>
        <v>6</v>
      </c>
      <c r="K69" s="138" t="s">
        <v>1140</v>
      </c>
      <c r="L69" t="str">
        <f t="shared" si="4"/>
        <v>00269387</v>
      </c>
      <c r="M69">
        <v>1067</v>
      </c>
    </row>
    <row r="70" spans="1:13" ht="12">
      <c r="A70">
        <v>68</v>
      </c>
      <c r="B70">
        <v>1068</v>
      </c>
      <c r="C70" t="s">
        <v>372</v>
      </c>
      <c r="D70" t="s">
        <v>373</v>
      </c>
      <c r="E70" s="127">
        <v>48146994</v>
      </c>
      <c r="F70" s="137">
        <v>48146994</v>
      </c>
      <c r="G70">
        <v>1068</v>
      </c>
      <c r="J70">
        <f t="shared" si="3"/>
        <v>8</v>
      </c>
      <c r="L70" t="str">
        <f t="shared" si="4"/>
        <v>48146994</v>
      </c>
      <c r="M70">
        <v>1068</v>
      </c>
    </row>
    <row r="71" spans="1:13" ht="12">
      <c r="A71">
        <v>69</v>
      </c>
      <c r="B71">
        <v>1069</v>
      </c>
      <c r="C71" t="s">
        <v>374</v>
      </c>
      <c r="D71" t="s">
        <v>375</v>
      </c>
      <c r="E71" s="127">
        <v>45978794</v>
      </c>
      <c r="F71" s="137">
        <v>45978794</v>
      </c>
      <c r="G71">
        <v>1069</v>
      </c>
      <c r="J71">
        <f t="shared" si="3"/>
        <v>8</v>
      </c>
      <c r="L71" t="str">
        <f t="shared" si="4"/>
        <v>45978794</v>
      </c>
      <c r="M71">
        <v>1069</v>
      </c>
    </row>
    <row r="72" spans="1:13" ht="12">
      <c r="A72">
        <v>70</v>
      </c>
      <c r="B72">
        <v>1070</v>
      </c>
      <c r="C72" t="s">
        <v>376</v>
      </c>
      <c r="D72" t="s">
        <v>377</v>
      </c>
      <c r="E72" s="127">
        <v>653365</v>
      </c>
      <c r="F72" s="137">
        <v>653365</v>
      </c>
      <c r="G72">
        <v>1070</v>
      </c>
      <c r="J72">
        <f t="shared" si="3"/>
        <v>6</v>
      </c>
      <c r="K72" s="138" t="s">
        <v>1140</v>
      </c>
      <c r="L72" t="str">
        <f t="shared" si="4"/>
        <v>00653365</v>
      </c>
      <c r="M72">
        <v>1070</v>
      </c>
    </row>
    <row r="73" spans="1:13" ht="12">
      <c r="A73">
        <v>71</v>
      </c>
      <c r="B73">
        <v>1071</v>
      </c>
      <c r="C73" t="s">
        <v>378</v>
      </c>
      <c r="D73" t="s">
        <v>379</v>
      </c>
      <c r="E73" s="127">
        <v>45978786</v>
      </c>
      <c r="F73" s="137">
        <v>45978786</v>
      </c>
      <c r="G73">
        <v>1071</v>
      </c>
      <c r="J73">
        <f t="shared" si="3"/>
        <v>8</v>
      </c>
      <c r="L73" t="str">
        <f t="shared" si="4"/>
        <v>45978786</v>
      </c>
      <c r="M73">
        <v>1071</v>
      </c>
    </row>
    <row r="74" spans="1:13" ht="12">
      <c r="A74">
        <v>72</v>
      </c>
      <c r="B74">
        <v>1072</v>
      </c>
      <c r="C74" t="s">
        <v>380</v>
      </c>
      <c r="D74" t="s">
        <v>381</v>
      </c>
      <c r="E74" s="127">
        <v>45978671</v>
      </c>
      <c r="F74" s="137">
        <v>45978671</v>
      </c>
      <c r="G74">
        <v>1072</v>
      </c>
      <c r="J74">
        <f t="shared" si="3"/>
        <v>8</v>
      </c>
      <c r="L74" t="str">
        <f t="shared" si="4"/>
        <v>45978671</v>
      </c>
      <c r="M74">
        <v>1072</v>
      </c>
    </row>
    <row r="75" spans="1:13" ht="12">
      <c r="A75">
        <v>73</v>
      </c>
      <c r="B75">
        <v>1073</v>
      </c>
      <c r="C75" t="s">
        <v>382</v>
      </c>
      <c r="D75" t="s">
        <v>383</v>
      </c>
      <c r="E75" s="127">
        <v>269433</v>
      </c>
      <c r="F75" s="137">
        <v>269433</v>
      </c>
      <c r="G75">
        <v>1073</v>
      </c>
      <c r="J75">
        <f t="shared" si="3"/>
        <v>6</v>
      </c>
      <c r="K75" s="138" t="s">
        <v>1140</v>
      </c>
      <c r="L75" t="str">
        <f t="shared" si="4"/>
        <v>00269433</v>
      </c>
      <c r="M75">
        <v>1073</v>
      </c>
    </row>
    <row r="76" spans="1:13" ht="12">
      <c r="A76">
        <v>74</v>
      </c>
      <c r="B76">
        <v>1074</v>
      </c>
      <c r="C76" t="s">
        <v>384</v>
      </c>
      <c r="D76" t="s">
        <v>385</v>
      </c>
      <c r="E76" s="127">
        <v>653373</v>
      </c>
      <c r="F76" s="137">
        <v>653373</v>
      </c>
      <c r="G76">
        <v>1074</v>
      </c>
      <c r="J76">
        <f t="shared" si="3"/>
        <v>6</v>
      </c>
      <c r="K76" s="138" t="s">
        <v>1140</v>
      </c>
      <c r="L76" t="str">
        <f t="shared" si="4"/>
        <v>00653373</v>
      </c>
      <c r="M76">
        <v>1074</v>
      </c>
    </row>
    <row r="77" spans="1:13" ht="12">
      <c r="A77">
        <v>75</v>
      </c>
      <c r="B77">
        <v>1075</v>
      </c>
      <c r="C77" t="s">
        <v>386</v>
      </c>
      <c r="D77" t="s">
        <v>387</v>
      </c>
      <c r="E77" s="127">
        <v>269492</v>
      </c>
      <c r="F77" s="137">
        <v>269492</v>
      </c>
      <c r="G77">
        <v>1075</v>
      </c>
      <c r="J77">
        <f t="shared" si="3"/>
        <v>6</v>
      </c>
      <c r="K77" s="138" t="s">
        <v>1140</v>
      </c>
      <c r="L77" t="str">
        <f t="shared" si="4"/>
        <v>00269492</v>
      </c>
      <c r="M77">
        <v>1075</v>
      </c>
    </row>
    <row r="78" spans="1:13" ht="12">
      <c r="A78">
        <v>76</v>
      </c>
      <c r="B78">
        <v>1076</v>
      </c>
      <c r="C78" t="s">
        <v>388</v>
      </c>
      <c r="D78" t="s">
        <v>389</v>
      </c>
      <c r="E78" s="127">
        <v>269484</v>
      </c>
      <c r="F78" s="137">
        <v>269484</v>
      </c>
      <c r="G78">
        <v>1076</v>
      </c>
      <c r="J78">
        <f t="shared" si="3"/>
        <v>6</v>
      </c>
      <c r="K78" s="138" t="s">
        <v>1140</v>
      </c>
      <c r="L78" t="str">
        <f t="shared" si="4"/>
        <v>00269484</v>
      </c>
      <c r="M78">
        <v>1076</v>
      </c>
    </row>
    <row r="79" spans="1:13" ht="12">
      <c r="A79">
        <v>77</v>
      </c>
      <c r="B79">
        <v>1077</v>
      </c>
      <c r="C79" t="s">
        <v>390</v>
      </c>
      <c r="D79" t="s">
        <v>391</v>
      </c>
      <c r="E79" s="127">
        <v>269514</v>
      </c>
      <c r="F79" s="137">
        <v>269514</v>
      </c>
      <c r="G79">
        <v>1077</v>
      </c>
      <c r="J79">
        <f t="shared" si="3"/>
        <v>6</v>
      </c>
      <c r="K79" s="138" t="s">
        <v>1140</v>
      </c>
      <c r="L79" t="str">
        <f t="shared" si="4"/>
        <v>00269514</v>
      </c>
      <c r="M79">
        <v>1077</v>
      </c>
    </row>
    <row r="80" spans="1:13" ht="12">
      <c r="A80">
        <v>78</v>
      </c>
      <c r="B80">
        <v>1078</v>
      </c>
      <c r="C80" t="s">
        <v>392</v>
      </c>
      <c r="D80" t="s">
        <v>393</v>
      </c>
      <c r="E80" s="127">
        <v>6533411</v>
      </c>
      <c r="F80" s="137">
        <v>6533411</v>
      </c>
      <c r="G80">
        <v>1078</v>
      </c>
      <c r="J80">
        <f t="shared" si="3"/>
        <v>7</v>
      </c>
      <c r="K80" s="138" t="s">
        <v>1141</v>
      </c>
      <c r="L80" t="str">
        <f t="shared" si="4"/>
        <v>06533411</v>
      </c>
      <c r="M80">
        <v>1078</v>
      </c>
    </row>
    <row r="81" spans="1:13" ht="12">
      <c r="A81">
        <v>79</v>
      </c>
      <c r="B81">
        <v>1079</v>
      </c>
      <c r="C81" t="s">
        <v>394</v>
      </c>
      <c r="D81" t="s">
        <v>395</v>
      </c>
      <c r="E81" s="127">
        <v>269549</v>
      </c>
      <c r="F81" s="137">
        <v>269549</v>
      </c>
      <c r="G81">
        <v>1079</v>
      </c>
      <c r="J81">
        <f t="shared" si="3"/>
        <v>6</v>
      </c>
      <c r="K81" s="138" t="s">
        <v>1140</v>
      </c>
      <c r="L81" t="str">
        <f t="shared" si="4"/>
        <v>00269549</v>
      </c>
      <c r="M81">
        <v>1079</v>
      </c>
    </row>
    <row r="82" spans="1:13" ht="12">
      <c r="A82">
        <v>80</v>
      </c>
      <c r="B82">
        <v>1080</v>
      </c>
      <c r="C82" t="s">
        <v>396</v>
      </c>
      <c r="D82" t="s">
        <v>397</v>
      </c>
      <c r="E82" s="127">
        <v>269557</v>
      </c>
      <c r="F82" s="137">
        <v>269557</v>
      </c>
      <c r="G82">
        <v>1080</v>
      </c>
      <c r="J82">
        <f t="shared" si="3"/>
        <v>6</v>
      </c>
      <c r="K82" s="138" t="s">
        <v>1140</v>
      </c>
      <c r="L82" t="str">
        <f t="shared" si="4"/>
        <v>00269557</v>
      </c>
      <c r="M82">
        <v>1080</v>
      </c>
    </row>
    <row r="83" spans="1:13" ht="12">
      <c r="A83">
        <v>81</v>
      </c>
      <c r="B83">
        <v>1081</v>
      </c>
      <c r="C83" t="s">
        <v>398</v>
      </c>
      <c r="D83" t="s">
        <v>399</v>
      </c>
      <c r="E83" s="127">
        <v>269565</v>
      </c>
      <c r="F83" s="137">
        <v>269565</v>
      </c>
      <c r="G83">
        <v>1081</v>
      </c>
      <c r="J83">
        <f t="shared" si="3"/>
        <v>6</v>
      </c>
      <c r="K83" s="138" t="s">
        <v>1140</v>
      </c>
      <c r="L83" t="str">
        <f t="shared" si="4"/>
        <v>00269565</v>
      </c>
      <c r="M83">
        <v>1081</v>
      </c>
    </row>
    <row r="84" spans="1:13" ht="12">
      <c r="A84">
        <v>82</v>
      </c>
      <c r="B84">
        <v>1082</v>
      </c>
      <c r="C84" t="s">
        <v>400</v>
      </c>
      <c r="D84" t="s">
        <v>401</v>
      </c>
      <c r="E84" s="127">
        <v>269581</v>
      </c>
      <c r="F84" s="137">
        <v>269581</v>
      </c>
      <c r="G84">
        <v>1082</v>
      </c>
      <c r="J84">
        <f t="shared" si="3"/>
        <v>6</v>
      </c>
      <c r="K84" s="138" t="s">
        <v>1140</v>
      </c>
      <c r="L84" t="str">
        <f t="shared" si="4"/>
        <v>00269581</v>
      </c>
      <c r="M84">
        <v>1082</v>
      </c>
    </row>
    <row r="85" spans="1:13" ht="12">
      <c r="A85">
        <v>83</v>
      </c>
      <c r="B85">
        <v>1083</v>
      </c>
      <c r="C85" t="s">
        <v>402</v>
      </c>
      <c r="D85" t="s">
        <v>403</v>
      </c>
      <c r="E85" s="127">
        <v>269590</v>
      </c>
      <c r="F85" s="137">
        <v>269590</v>
      </c>
      <c r="G85">
        <v>1083</v>
      </c>
      <c r="J85">
        <f t="shared" si="3"/>
        <v>6</v>
      </c>
      <c r="K85" s="138" t="s">
        <v>1140</v>
      </c>
      <c r="L85" t="str">
        <f t="shared" si="4"/>
        <v>00269590</v>
      </c>
      <c r="M85">
        <v>1083</v>
      </c>
    </row>
    <row r="86" spans="1:13" ht="12">
      <c r="A86">
        <v>84</v>
      </c>
      <c r="B86">
        <v>1084</v>
      </c>
      <c r="C86" t="s">
        <v>404</v>
      </c>
      <c r="D86" t="s">
        <v>405</v>
      </c>
      <c r="E86" s="127">
        <v>653420</v>
      </c>
      <c r="F86" s="137">
        <v>653420</v>
      </c>
      <c r="G86">
        <v>1084</v>
      </c>
      <c r="J86">
        <f t="shared" si="3"/>
        <v>6</v>
      </c>
      <c r="K86" s="138" t="s">
        <v>1140</v>
      </c>
      <c r="L86" t="str">
        <f t="shared" si="4"/>
        <v>00653420</v>
      </c>
      <c r="M86">
        <v>1084</v>
      </c>
    </row>
    <row r="87" spans="1:13" ht="12">
      <c r="A87">
        <v>85</v>
      </c>
      <c r="B87">
        <v>1085</v>
      </c>
      <c r="C87" t="s">
        <v>406</v>
      </c>
      <c r="D87" t="s">
        <v>407</v>
      </c>
      <c r="E87" s="127">
        <v>269611</v>
      </c>
      <c r="F87" s="137">
        <v>269611</v>
      </c>
      <c r="G87">
        <v>1085</v>
      </c>
      <c r="J87">
        <f t="shared" si="3"/>
        <v>6</v>
      </c>
      <c r="K87" s="138" t="s">
        <v>1140</v>
      </c>
      <c r="L87" t="str">
        <f t="shared" si="4"/>
        <v>00269611</v>
      </c>
      <c r="M87">
        <v>1085</v>
      </c>
    </row>
    <row r="88" spans="1:13" ht="12">
      <c r="A88">
        <v>86</v>
      </c>
      <c r="B88">
        <v>1086</v>
      </c>
      <c r="C88" t="s">
        <v>408</v>
      </c>
      <c r="D88" t="s">
        <v>409</v>
      </c>
      <c r="E88" s="127">
        <v>269638</v>
      </c>
      <c r="F88" s="137">
        <v>269638</v>
      </c>
      <c r="G88">
        <v>1086</v>
      </c>
      <c r="J88">
        <f t="shared" si="3"/>
        <v>6</v>
      </c>
      <c r="K88" s="138" t="s">
        <v>1140</v>
      </c>
      <c r="L88" t="str">
        <f t="shared" si="4"/>
        <v>00269638</v>
      </c>
      <c r="M88">
        <v>1086</v>
      </c>
    </row>
    <row r="89" spans="1:13" ht="12">
      <c r="A89">
        <v>87</v>
      </c>
      <c r="B89">
        <v>1087</v>
      </c>
      <c r="C89" t="s">
        <v>410</v>
      </c>
      <c r="D89" t="s">
        <v>411</v>
      </c>
      <c r="E89" s="127">
        <v>269646</v>
      </c>
      <c r="F89" s="137">
        <v>269646</v>
      </c>
      <c r="G89">
        <v>1087</v>
      </c>
      <c r="J89">
        <f t="shared" si="3"/>
        <v>6</v>
      </c>
      <c r="K89" s="138" t="s">
        <v>1140</v>
      </c>
      <c r="L89" t="str">
        <f t="shared" si="4"/>
        <v>00269646</v>
      </c>
      <c r="M89">
        <v>1087</v>
      </c>
    </row>
    <row r="90" spans="1:13" ht="12">
      <c r="A90">
        <v>88</v>
      </c>
      <c r="B90">
        <v>1088</v>
      </c>
      <c r="C90" t="s">
        <v>412</v>
      </c>
      <c r="D90" t="s">
        <v>413</v>
      </c>
      <c r="E90" s="127">
        <v>653462</v>
      </c>
      <c r="F90" s="137">
        <v>653462</v>
      </c>
      <c r="G90">
        <v>1088</v>
      </c>
      <c r="J90">
        <f t="shared" si="3"/>
        <v>6</v>
      </c>
      <c r="K90" s="138" t="s">
        <v>1140</v>
      </c>
      <c r="L90" t="str">
        <f t="shared" si="4"/>
        <v>00653462</v>
      </c>
      <c r="M90">
        <v>1088</v>
      </c>
    </row>
    <row r="91" spans="1:13" ht="12">
      <c r="A91">
        <v>89</v>
      </c>
      <c r="B91">
        <v>1089</v>
      </c>
      <c r="C91" t="s">
        <v>414</v>
      </c>
      <c r="D91" t="s">
        <v>415</v>
      </c>
      <c r="E91" s="127">
        <v>269671</v>
      </c>
      <c r="F91" s="137">
        <v>269671</v>
      </c>
      <c r="G91">
        <v>1089</v>
      </c>
      <c r="J91">
        <f t="shared" si="3"/>
        <v>6</v>
      </c>
      <c r="K91" s="138" t="s">
        <v>1140</v>
      </c>
      <c r="L91" t="str">
        <f t="shared" si="4"/>
        <v>00269671</v>
      </c>
      <c r="M91">
        <v>1089</v>
      </c>
    </row>
    <row r="92" spans="1:13" ht="12">
      <c r="A92">
        <v>90</v>
      </c>
      <c r="B92">
        <v>1090</v>
      </c>
      <c r="C92" t="s">
        <v>416</v>
      </c>
      <c r="D92" t="s">
        <v>417</v>
      </c>
      <c r="E92" s="127">
        <v>269689</v>
      </c>
      <c r="F92" s="137">
        <v>269689</v>
      </c>
      <c r="G92">
        <v>1090</v>
      </c>
      <c r="J92">
        <f t="shared" si="3"/>
        <v>6</v>
      </c>
      <c r="K92" s="138" t="s">
        <v>1140</v>
      </c>
      <c r="L92" t="str">
        <f t="shared" si="4"/>
        <v>00269689</v>
      </c>
      <c r="M92">
        <v>1090</v>
      </c>
    </row>
    <row r="93" spans="1:13" ht="12">
      <c r="A93">
        <v>91</v>
      </c>
      <c r="B93">
        <v>1091</v>
      </c>
      <c r="C93" t="s">
        <v>418</v>
      </c>
      <c r="D93" t="s">
        <v>419</v>
      </c>
      <c r="E93" s="127">
        <v>269697</v>
      </c>
      <c r="F93" s="137">
        <v>269697</v>
      </c>
      <c r="G93">
        <v>1091</v>
      </c>
      <c r="J93">
        <f t="shared" si="3"/>
        <v>6</v>
      </c>
      <c r="K93" s="138" t="s">
        <v>1140</v>
      </c>
      <c r="L93" t="str">
        <f t="shared" si="4"/>
        <v>00269697</v>
      </c>
      <c r="M93">
        <v>1091</v>
      </c>
    </row>
    <row r="94" spans="1:13" ht="12">
      <c r="A94">
        <v>92</v>
      </c>
      <c r="B94">
        <v>1092</v>
      </c>
      <c r="C94" t="s">
        <v>420</v>
      </c>
      <c r="D94" t="s">
        <v>421</v>
      </c>
      <c r="E94" s="127">
        <v>269719</v>
      </c>
      <c r="F94" s="137">
        <v>269719</v>
      </c>
      <c r="G94">
        <v>1092</v>
      </c>
      <c r="J94">
        <f t="shared" si="3"/>
        <v>6</v>
      </c>
      <c r="K94" s="138" t="s">
        <v>1140</v>
      </c>
      <c r="L94" t="str">
        <f t="shared" si="4"/>
        <v>00269719</v>
      </c>
      <c r="M94">
        <v>1092</v>
      </c>
    </row>
    <row r="95" spans="1:13" ht="12">
      <c r="A95">
        <v>93</v>
      </c>
      <c r="B95">
        <v>1093</v>
      </c>
      <c r="C95" t="s">
        <v>422</v>
      </c>
      <c r="D95" t="s">
        <v>423</v>
      </c>
      <c r="E95" s="127">
        <v>269727</v>
      </c>
      <c r="F95" s="137">
        <v>269727</v>
      </c>
      <c r="G95">
        <v>1093</v>
      </c>
      <c r="J95">
        <f t="shared" si="3"/>
        <v>6</v>
      </c>
      <c r="K95" s="138" t="s">
        <v>1140</v>
      </c>
      <c r="L95" t="str">
        <f t="shared" si="4"/>
        <v>00269727</v>
      </c>
      <c r="M95">
        <v>1093</v>
      </c>
    </row>
    <row r="96" spans="1:13" ht="12">
      <c r="A96">
        <v>94</v>
      </c>
      <c r="B96">
        <v>1094</v>
      </c>
      <c r="C96" t="s">
        <v>424</v>
      </c>
      <c r="D96" t="s">
        <v>425</v>
      </c>
      <c r="E96" s="127">
        <v>528986</v>
      </c>
      <c r="F96" s="137">
        <v>528986</v>
      </c>
      <c r="G96">
        <v>1094</v>
      </c>
      <c r="J96">
        <f t="shared" si="3"/>
        <v>6</v>
      </c>
      <c r="K96" s="138" t="s">
        <v>1140</v>
      </c>
      <c r="L96" t="str">
        <f t="shared" si="4"/>
        <v>00528986</v>
      </c>
      <c r="M96">
        <v>1094</v>
      </c>
    </row>
    <row r="97" spans="1:13" ht="12">
      <c r="A97">
        <v>95</v>
      </c>
      <c r="B97">
        <v>1095</v>
      </c>
      <c r="C97" t="s">
        <v>426</v>
      </c>
      <c r="D97" t="s">
        <v>427</v>
      </c>
      <c r="E97" s="127">
        <v>269751</v>
      </c>
      <c r="F97" s="137">
        <v>269751</v>
      </c>
      <c r="G97">
        <v>1095</v>
      </c>
      <c r="J97">
        <f t="shared" si="3"/>
        <v>6</v>
      </c>
      <c r="K97" s="138" t="s">
        <v>1140</v>
      </c>
      <c r="L97" t="str">
        <f t="shared" si="4"/>
        <v>00269751</v>
      </c>
      <c r="M97">
        <v>1095</v>
      </c>
    </row>
    <row r="98" spans="1:13" ht="12">
      <c r="A98">
        <v>96</v>
      </c>
      <c r="B98">
        <v>1096</v>
      </c>
      <c r="C98" t="s">
        <v>428</v>
      </c>
      <c r="D98" t="s">
        <v>429</v>
      </c>
      <c r="E98" s="127">
        <v>578827</v>
      </c>
      <c r="F98" s="137">
        <v>578827</v>
      </c>
      <c r="G98">
        <v>1096</v>
      </c>
      <c r="J98">
        <f t="shared" si="3"/>
        <v>6</v>
      </c>
      <c r="K98" s="138" t="s">
        <v>1140</v>
      </c>
      <c r="L98" t="str">
        <f t="shared" si="4"/>
        <v>00578827</v>
      </c>
      <c r="M98">
        <v>1096</v>
      </c>
    </row>
    <row r="99" spans="1:13" ht="12">
      <c r="A99">
        <v>97</v>
      </c>
      <c r="B99">
        <v>1097</v>
      </c>
      <c r="C99" t="s">
        <v>430</v>
      </c>
      <c r="D99" t="s">
        <v>431</v>
      </c>
      <c r="E99" s="127">
        <v>269760</v>
      </c>
      <c r="F99" s="137">
        <v>269760</v>
      </c>
      <c r="G99">
        <v>1097</v>
      </c>
      <c r="J99">
        <f t="shared" si="3"/>
        <v>6</v>
      </c>
      <c r="K99" s="138" t="s">
        <v>1140</v>
      </c>
      <c r="L99" t="str">
        <f>CONCATENATE(K99,F99)</f>
        <v>00269760</v>
      </c>
      <c r="M99">
        <v>1097</v>
      </c>
    </row>
    <row r="100" spans="1:13" ht="12">
      <c r="A100">
        <v>98</v>
      </c>
      <c r="B100">
        <v>1098</v>
      </c>
      <c r="C100" t="s">
        <v>432</v>
      </c>
      <c r="D100" t="s">
        <v>433</v>
      </c>
      <c r="E100" s="127">
        <v>653331</v>
      </c>
      <c r="F100" s="137">
        <v>653331</v>
      </c>
      <c r="G100">
        <v>1098</v>
      </c>
      <c r="J100">
        <f t="shared" si="3"/>
        <v>6</v>
      </c>
      <c r="K100" s="138" t="s">
        <v>1140</v>
      </c>
      <c r="L100" t="str">
        <f>CONCATENATE(K100,F100)</f>
        <v>00653331</v>
      </c>
      <c r="M100">
        <v>1098</v>
      </c>
    </row>
    <row r="101" spans="1:13" ht="12">
      <c r="A101">
        <v>99</v>
      </c>
      <c r="B101">
        <v>1099</v>
      </c>
      <c r="C101" t="s">
        <v>434</v>
      </c>
      <c r="D101" t="s">
        <v>435</v>
      </c>
      <c r="E101" s="127">
        <v>269786</v>
      </c>
      <c r="F101" s="137">
        <v>269786</v>
      </c>
      <c r="G101">
        <v>1099</v>
      </c>
      <c r="J101">
        <f t="shared" si="3"/>
        <v>6</v>
      </c>
      <c r="K101" s="138" t="s">
        <v>1140</v>
      </c>
      <c r="L101" t="str">
        <f>CONCATENATE(K101,F101)</f>
        <v>00269786</v>
      </c>
      <c r="M101">
        <v>1099</v>
      </c>
    </row>
    <row r="102" spans="1:13" ht="12">
      <c r="A102">
        <v>100</v>
      </c>
      <c r="B102">
        <v>1100</v>
      </c>
      <c r="C102" t="s">
        <v>436</v>
      </c>
      <c r="D102" t="s">
        <v>437</v>
      </c>
      <c r="E102" s="127">
        <v>653438</v>
      </c>
      <c r="F102" s="137">
        <v>653438</v>
      </c>
      <c r="G102">
        <v>1100</v>
      </c>
      <c r="J102">
        <f t="shared" si="3"/>
        <v>6</v>
      </c>
      <c r="K102" s="138" t="s">
        <v>1140</v>
      </c>
      <c r="L102" t="str">
        <f>CONCATENATE(K102,F102)</f>
        <v>00653438</v>
      </c>
      <c r="M102">
        <v>1100</v>
      </c>
    </row>
    <row r="103" spans="1:13" ht="12">
      <c r="A103">
        <v>101</v>
      </c>
      <c r="B103">
        <v>1101</v>
      </c>
      <c r="C103" t="s">
        <v>438</v>
      </c>
      <c r="D103" t="s">
        <v>439</v>
      </c>
      <c r="E103" s="127">
        <v>44444362</v>
      </c>
      <c r="F103" s="137">
        <v>44444362</v>
      </c>
      <c r="G103">
        <v>1101</v>
      </c>
      <c r="J103">
        <f t="shared" si="3"/>
        <v>8</v>
      </c>
      <c r="L103" t="str">
        <f>CONCATENATE(K103,F103)</f>
        <v>44444362</v>
      </c>
      <c r="M103">
        <v>1101</v>
      </c>
    </row>
    <row r="104" spans="1:10" ht="12">
      <c r="A104">
        <v>102</v>
      </c>
      <c r="E104" s="127"/>
      <c r="J104">
        <f t="shared" si="3"/>
        <v>0</v>
      </c>
    </row>
    <row r="105" spans="1:10" ht="12">
      <c r="A105">
        <v>103</v>
      </c>
      <c r="B105" t="s">
        <v>440</v>
      </c>
      <c r="E105" s="127"/>
      <c r="G105" t="s">
        <v>440</v>
      </c>
      <c r="J105">
        <f t="shared" si="3"/>
        <v>0</v>
      </c>
    </row>
    <row r="106" spans="1:10" ht="12">
      <c r="A106">
        <v>104</v>
      </c>
      <c r="E106" s="127"/>
      <c r="J106">
        <f t="shared" si="3"/>
        <v>0</v>
      </c>
    </row>
    <row r="107" spans="1:13" ht="12">
      <c r="A107">
        <v>105</v>
      </c>
      <c r="B107">
        <v>2001</v>
      </c>
      <c r="C107" t="s">
        <v>441</v>
      </c>
      <c r="D107" t="s">
        <v>442</v>
      </c>
      <c r="E107" s="127">
        <v>60114525</v>
      </c>
      <c r="F107" s="137">
        <v>60114525</v>
      </c>
      <c r="G107">
        <v>2001</v>
      </c>
      <c r="J107">
        <f t="shared" si="3"/>
        <v>8</v>
      </c>
      <c r="L107" t="str">
        <f aca="true" t="shared" si="5" ref="L107:L138">CONCATENATE(K107,F107)</f>
        <v>60114525</v>
      </c>
      <c r="M107">
        <v>2001</v>
      </c>
    </row>
    <row r="108" spans="1:13" ht="12">
      <c r="A108">
        <v>106</v>
      </c>
      <c r="B108">
        <v>2002</v>
      </c>
      <c r="C108" t="s">
        <v>443</v>
      </c>
      <c r="D108" t="s">
        <v>444</v>
      </c>
      <c r="E108" s="127">
        <v>271314</v>
      </c>
      <c r="F108" s="137">
        <v>271314</v>
      </c>
      <c r="G108">
        <v>2002</v>
      </c>
      <c r="J108">
        <f t="shared" si="3"/>
        <v>6</v>
      </c>
      <c r="K108" s="138" t="s">
        <v>1140</v>
      </c>
      <c r="L108" t="str">
        <f t="shared" si="5"/>
        <v>00271314</v>
      </c>
      <c r="M108">
        <v>2002</v>
      </c>
    </row>
    <row r="109" spans="1:13" ht="12">
      <c r="A109">
        <v>107</v>
      </c>
      <c r="B109">
        <v>2003</v>
      </c>
      <c r="C109" t="s">
        <v>445</v>
      </c>
      <c r="D109" t="s">
        <v>446</v>
      </c>
      <c r="E109" s="127">
        <v>271322</v>
      </c>
      <c r="F109" s="137">
        <v>271322</v>
      </c>
      <c r="G109">
        <v>2003</v>
      </c>
      <c r="J109">
        <f t="shared" si="3"/>
        <v>6</v>
      </c>
      <c r="K109" s="138" t="s">
        <v>1140</v>
      </c>
      <c r="L109" t="str">
        <f t="shared" si="5"/>
        <v>00271322</v>
      </c>
      <c r="M109">
        <v>2003</v>
      </c>
    </row>
    <row r="110" spans="1:13" ht="12">
      <c r="A110">
        <v>108</v>
      </c>
      <c r="B110">
        <v>2004</v>
      </c>
      <c r="C110" t="s">
        <v>447</v>
      </c>
      <c r="D110" t="s">
        <v>448</v>
      </c>
      <c r="E110" s="127">
        <v>578215</v>
      </c>
      <c r="F110" s="137">
        <v>578215</v>
      </c>
      <c r="G110">
        <v>2004</v>
      </c>
      <c r="J110">
        <f t="shared" si="3"/>
        <v>6</v>
      </c>
      <c r="K110" s="138" t="s">
        <v>1140</v>
      </c>
      <c r="L110" t="str">
        <f t="shared" si="5"/>
        <v>00578215</v>
      </c>
      <c r="M110">
        <v>2004</v>
      </c>
    </row>
    <row r="111" spans="1:13" ht="12">
      <c r="A111">
        <v>109</v>
      </c>
      <c r="B111">
        <v>2005</v>
      </c>
      <c r="C111" t="s">
        <v>449</v>
      </c>
      <c r="D111" t="s">
        <v>450</v>
      </c>
      <c r="E111" s="127">
        <v>271357</v>
      </c>
      <c r="F111" s="137">
        <v>271357</v>
      </c>
      <c r="G111">
        <v>2005</v>
      </c>
      <c r="J111">
        <f t="shared" si="3"/>
        <v>6</v>
      </c>
      <c r="K111" s="138" t="s">
        <v>1140</v>
      </c>
      <c r="L111" t="str">
        <f t="shared" si="5"/>
        <v>00271357</v>
      </c>
      <c r="M111">
        <v>2005</v>
      </c>
    </row>
    <row r="112" spans="1:13" ht="12">
      <c r="A112">
        <v>110</v>
      </c>
      <c r="B112">
        <v>2006</v>
      </c>
      <c r="C112" t="s">
        <v>451</v>
      </c>
      <c r="D112" t="s">
        <v>452</v>
      </c>
      <c r="E112" s="127">
        <v>578223</v>
      </c>
      <c r="F112" s="137">
        <v>578223</v>
      </c>
      <c r="G112">
        <v>2006</v>
      </c>
      <c r="J112">
        <f t="shared" si="3"/>
        <v>6</v>
      </c>
      <c r="K112" s="138" t="s">
        <v>1140</v>
      </c>
      <c r="L112" t="str">
        <f t="shared" si="5"/>
        <v>00578223</v>
      </c>
      <c r="M112">
        <v>2006</v>
      </c>
    </row>
    <row r="113" spans="1:13" ht="12">
      <c r="A113">
        <v>111</v>
      </c>
      <c r="B113">
        <v>2007</v>
      </c>
      <c r="C113" t="s">
        <v>453</v>
      </c>
      <c r="D113" t="s">
        <v>454</v>
      </c>
      <c r="E113" s="127">
        <v>578231</v>
      </c>
      <c r="F113" s="137">
        <v>578231</v>
      </c>
      <c r="G113">
        <v>2007</v>
      </c>
      <c r="J113">
        <f t="shared" si="3"/>
        <v>6</v>
      </c>
      <c r="K113" s="138" t="s">
        <v>1140</v>
      </c>
      <c r="L113" t="str">
        <f t="shared" si="5"/>
        <v>00578231</v>
      </c>
      <c r="M113">
        <v>2007</v>
      </c>
    </row>
    <row r="114" spans="1:13" ht="12">
      <c r="A114">
        <v>112</v>
      </c>
      <c r="B114">
        <v>2008</v>
      </c>
      <c r="C114" t="s">
        <v>455</v>
      </c>
      <c r="D114" t="s">
        <v>456</v>
      </c>
      <c r="E114" s="127">
        <v>578240</v>
      </c>
      <c r="F114" s="137">
        <v>578240</v>
      </c>
      <c r="G114">
        <v>2008</v>
      </c>
      <c r="J114">
        <f t="shared" si="3"/>
        <v>6</v>
      </c>
      <c r="K114" s="138" t="s">
        <v>1140</v>
      </c>
      <c r="L114" t="str">
        <f t="shared" si="5"/>
        <v>00578240</v>
      </c>
      <c r="M114">
        <v>2008</v>
      </c>
    </row>
    <row r="115" spans="1:13" ht="12">
      <c r="A115">
        <v>113</v>
      </c>
      <c r="B115">
        <v>2009</v>
      </c>
      <c r="C115" t="s">
        <v>457</v>
      </c>
      <c r="D115" t="s">
        <v>458</v>
      </c>
      <c r="E115" s="127">
        <v>578258</v>
      </c>
      <c r="F115" s="137">
        <v>578258</v>
      </c>
      <c r="G115">
        <v>2009</v>
      </c>
      <c r="J115">
        <f t="shared" si="3"/>
        <v>6</v>
      </c>
      <c r="K115" s="138" t="s">
        <v>1140</v>
      </c>
      <c r="L115" t="str">
        <f t="shared" si="5"/>
        <v>00578258</v>
      </c>
      <c r="M115">
        <v>2009</v>
      </c>
    </row>
    <row r="116" spans="1:13" ht="12">
      <c r="A116">
        <v>114</v>
      </c>
      <c r="B116">
        <v>2010</v>
      </c>
      <c r="C116" t="s">
        <v>459</v>
      </c>
      <c r="D116" t="s">
        <v>460</v>
      </c>
      <c r="E116" s="127">
        <v>578266</v>
      </c>
      <c r="F116" s="137">
        <v>578266</v>
      </c>
      <c r="G116">
        <v>2010</v>
      </c>
      <c r="J116">
        <f t="shared" si="3"/>
        <v>6</v>
      </c>
      <c r="K116" s="138" t="s">
        <v>1140</v>
      </c>
      <c r="L116" t="str">
        <f t="shared" si="5"/>
        <v>00578266</v>
      </c>
      <c r="M116">
        <v>2010</v>
      </c>
    </row>
    <row r="117" spans="1:13" ht="12">
      <c r="A117">
        <v>115</v>
      </c>
      <c r="B117">
        <v>2011</v>
      </c>
      <c r="C117" t="s">
        <v>461</v>
      </c>
      <c r="D117" t="s">
        <v>462</v>
      </c>
      <c r="E117" s="127">
        <v>578274</v>
      </c>
      <c r="F117" s="137">
        <v>578274</v>
      </c>
      <c r="G117">
        <v>2011</v>
      </c>
      <c r="J117">
        <f t="shared" si="3"/>
        <v>6</v>
      </c>
      <c r="K117" s="138" t="s">
        <v>1140</v>
      </c>
      <c r="L117" t="str">
        <f t="shared" si="5"/>
        <v>00578274</v>
      </c>
      <c r="M117">
        <v>2011</v>
      </c>
    </row>
    <row r="118" spans="1:13" ht="12">
      <c r="A118">
        <v>116</v>
      </c>
      <c r="B118">
        <v>2012</v>
      </c>
      <c r="C118" t="s">
        <v>463</v>
      </c>
      <c r="D118" t="s">
        <v>464</v>
      </c>
      <c r="E118" s="127">
        <v>578282</v>
      </c>
      <c r="F118" s="137">
        <v>578282</v>
      </c>
      <c r="G118">
        <v>2012</v>
      </c>
      <c r="J118">
        <f t="shared" si="3"/>
        <v>6</v>
      </c>
      <c r="K118" s="138" t="s">
        <v>1140</v>
      </c>
      <c r="L118" t="str">
        <f t="shared" si="5"/>
        <v>00578282</v>
      </c>
      <c r="M118">
        <v>2012</v>
      </c>
    </row>
    <row r="119" spans="1:13" ht="12">
      <c r="A119">
        <v>117</v>
      </c>
      <c r="B119">
        <v>2013</v>
      </c>
      <c r="C119" t="s">
        <v>465</v>
      </c>
      <c r="D119" t="s">
        <v>466</v>
      </c>
      <c r="E119" s="127">
        <v>271420</v>
      </c>
      <c r="F119" s="137">
        <v>271420</v>
      </c>
      <c r="G119">
        <v>2013</v>
      </c>
      <c r="J119">
        <f t="shared" si="3"/>
        <v>6</v>
      </c>
      <c r="K119" s="138" t="s">
        <v>1140</v>
      </c>
      <c r="L119" t="str">
        <f t="shared" si="5"/>
        <v>00271420</v>
      </c>
      <c r="M119">
        <v>2013</v>
      </c>
    </row>
    <row r="120" spans="1:13" ht="12">
      <c r="A120">
        <v>118</v>
      </c>
      <c r="B120">
        <v>2014</v>
      </c>
      <c r="C120" t="s">
        <v>467</v>
      </c>
      <c r="D120" t="s">
        <v>468</v>
      </c>
      <c r="E120" s="127">
        <v>271438</v>
      </c>
      <c r="F120" s="137">
        <v>271438</v>
      </c>
      <c r="G120">
        <v>2014</v>
      </c>
      <c r="J120">
        <f t="shared" si="3"/>
        <v>6</v>
      </c>
      <c r="K120" s="138" t="s">
        <v>1140</v>
      </c>
      <c r="L120" t="str">
        <f t="shared" si="5"/>
        <v>00271438</v>
      </c>
      <c r="M120">
        <v>2014</v>
      </c>
    </row>
    <row r="121" spans="1:13" ht="12">
      <c r="A121">
        <v>119</v>
      </c>
      <c r="B121">
        <v>2015</v>
      </c>
      <c r="C121" t="s">
        <v>469</v>
      </c>
      <c r="D121" t="s">
        <v>470</v>
      </c>
      <c r="E121" s="127">
        <v>578291</v>
      </c>
      <c r="F121" s="137">
        <v>578291</v>
      </c>
      <c r="G121">
        <v>2015</v>
      </c>
      <c r="J121">
        <f t="shared" si="3"/>
        <v>6</v>
      </c>
      <c r="K121" s="138" t="s">
        <v>1140</v>
      </c>
      <c r="L121" t="str">
        <f t="shared" si="5"/>
        <v>00578291</v>
      </c>
      <c r="M121">
        <v>2015</v>
      </c>
    </row>
    <row r="122" spans="1:13" ht="12">
      <c r="A122">
        <v>120</v>
      </c>
      <c r="B122">
        <v>2016</v>
      </c>
      <c r="C122" t="s">
        <v>471</v>
      </c>
      <c r="D122" t="s">
        <v>472</v>
      </c>
      <c r="E122" s="127">
        <v>271462</v>
      </c>
      <c r="F122" s="137">
        <v>271462</v>
      </c>
      <c r="G122">
        <v>2016</v>
      </c>
      <c r="J122">
        <f t="shared" si="3"/>
        <v>6</v>
      </c>
      <c r="K122" s="138" t="s">
        <v>1140</v>
      </c>
      <c r="L122" t="str">
        <f t="shared" si="5"/>
        <v>00271462</v>
      </c>
      <c r="M122">
        <v>2016</v>
      </c>
    </row>
    <row r="123" spans="1:13" ht="12">
      <c r="A123">
        <v>121</v>
      </c>
      <c r="B123">
        <v>2017</v>
      </c>
      <c r="C123" t="s">
        <v>473</v>
      </c>
      <c r="D123" t="s">
        <v>474</v>
      </c>
      <c r="E123" s="127">
        <v>271471</v>
      </c>
      <c r="F123" s="137">
        <v>271471</v>
      </c>
      <c r="G123">
        <v>2017</v>
      </c>
      <c r="J123">
        <f t="shared" si="3"/>
        <v>6</v>
      </c>
      <c r="K123" s="138" t="s">
        <v>1140</v>
      </c>
      <c r="L123" t="str">
        <f t="shared" si="5"/>
        <v>00271471</v>
      </c>
      <c r="M123">
        <v>2017</v>
      </c>
    </row>
    <row r="124" spans="1:13" ht="12">
      <c r="A124">
        <v>122</v>
      </c>
      <c r="B124">
        <v>2018</v>
      </c>
      <c r="C124" t="s">
        <v>475</v>
      </c>
      <c r="D124" t="s">
        <v>476</v>
      </c>
      <c r="E124" s="127">
        <v>578304</v>
      </c>
      <c r="F124" s="137">
        <v>578304</v>
      </c>
      <c r="G124">
        <v>2018</v>
      </c>
      <c r="J124">
        <f t="shared" si="3"/>
        <v>6</v>
      </c>
      <c r="K124" s="138" t="s">
        <v>1140</v>
      </c>
      <c r="L124" t="str">
        <f t="shared" si="5"/>
        <v>00578304</v>
      </c>
      <c r="M124">
        <v>2018</v>
      </c>
    </row>
    <row r="125" spans="1:13" ht="12">
      <c r="A125">
        <v>123</v>
      </c>
      <c r="B125">
        <v>2019</v>
      </c>
      <c r="C125" t="s">
        <v>477</v>
      </c>
      <c r="D125" t="s">
        <v>478</v>
      </c>
      <c r="E125" s="127">
        <v>271489</v>
      </c>
      <c r="F125" s="137">
        <v>271489</v>
      </c>
      <c r="G125">
        <v>2019</v>
      </c>
      <c r="J125">
        <f t="shared" si="3"/>
        <v>6</v>
      </c>
      <c r="K125" s="138" t="s">
        <v>1140</v>
      </c>
      <c r="L125" t="str">
        <f t="shared" si="5"/>
        <v>00271489</v>
      </c>
      <c r="M125">
        <v>2019</v>
      </c>
    </row>
    <row r="126" spans="1:13" ht="12">
      <c r="A126">
        <v>124</v>
      </c>
      <c r="B126">
        <v>2020</v>
      </c>
      <c r="C126" t="s">
        <v>479</v>
      </c>
      <c r="D126" t="s">
        <v>480</v>
      </c>
      <c r="E126" s="127">
        <v>578312</v>
      </c>
      <c r="F126" s="137">
        <v>578312</v>
      </c>
      <c r="G126">
        <v>2020</v>
      </c>
      <c r="J126">
        <f t="shared" si="3"/>
        <v>6</v>
      </c>
      <c r="K126" s="138" t="s">
        <v>1140</v>
      </c>
      <c r="L126" t="str">
        <f t="shared" si="5"/>
        <v>00578312</v>
      </c>
      <c r="M126">
        <v>2020</v>
      </c>
    </row>
    <row r="127" spans="1:13" ht="12">
      <c r="A127">
        <v>125</v>
      </c>
      <c r="B127">
        <v>2021</v>
      </c>
      <c r="C127" t="s">
        <v>481</v>
      </c>
      <c r="D127" t="s">
        <v>482</v>
      </c>
      <c r="E127" s="127">
        <v>578321</v>
      </c>
      <c r="F127" s="137">
        <v>578321</v>
      </c>
      <c r="G127">
        <v>2021</v>
      </c>
      <c r="J127">
        <f t="shared" si="3"/>
        <v>6</v>
      </c>
      <c r="K127" s="138" t="s">
        <v>1140</v>
      </c>
      <c r="L127" t="str">
        <f t="shared" si="5"/>
        <v>00578321</v>
      </c>
      <c r="M127">
        <v>2021</v>
      </c>
    </row>
    <row r="128" spans="1:13" ht="12">
      <c r="A128">
        <v>126</v>
      </c>
      <c r="B128">
        <v>2022</v>
      </c>
      <c r="C128" t="s">
        <v>483</v>
      </c>
      <c r="D128" t="s">
        <v>484</v>
      </c>
      <c r="E128" s="127">
        <v>271543</v>
      </c>
      <c r="F128" s="137">
        <v>271543</v>
      </c>
      <c r="G128">
        <v>2022</v>
      </c>
      <c r="J128">
        <f t="shared" si="3"/>
        <v>6</v>
      </c>
      <c r="K128" s="138" t="s">
        <v>1140</v>
      </c>
      <c r="L128" t="str">
        <f t="shared" si="5"/>
        <v>00271543</v>
      </c>
      <c r="M128">
        <v>2022</v>
      </c>
    </row>
    <row r="129" spans="1:13" ht="12">
      <c r="A129">
        <v>127</v>
      </c>
      <c r="B129">
        <v>2023</v>
      </c>
      <c r="C129" t="s">
        <v>485</v>
      </c>
      <c r="D129" t="s">
        <v>486</v>
      </c>
      <c r="E129" s="127">
        <v>271551</v>
      </c>
      <c r="F129" s="137">
        <v>271551</v>
      </c>
      <c r="G129">
        <v>2023</v>
      </c>
      <c r="J129">
        <f t="shared" si="3"/>
        <v>6</v>
      </c>
      <c r="K129" s="138" t="s">
        <v>1140</v>
      </c>
      <c r="L129" t="str">
        <f t="shared" si="5"/>
        <v>00271551</v>
      </c>
      <c r="M129">
        <v>2023</v>
      </c>
    </row>
    <row r="130" spans="1:13" ht="12">
      <c r="A130">
        <v>128</v>
      </c>
      <c r="B130">
        <v>2024</v>
      </c>
      <c r="C130" t="s">
        <v>487</v>
      </c>
      <c r="D130" t="s">
        <v>488</v>
      </c>
      <c r="E130" s="127">
        <v>271560</v>
      </c>
      <c r="F130" s="137">
        <v>271560</v>
      </c>
      <c r="G130">
        <v>2024</v>
      </c>
      <c r="J130">
        <f t="shared" si="3"/>
        <v>6</v>
      </c>
      <c r="K130" s="138" t="s">
        <v>1140</v>
      </c>
      <c r="L130" t="str">
        <f t="shared" si="5"/>
        <v>00271560</v>
      </c>
      <c r="M130">
        <v>2024</v>
      </c>
    </row>
    <row r="131" spans="1:13" ht="12">
      <c r="A131">
        <v>129</v>
      </c>
      <c r="B131">
        <v>2025</v>
      </c>
      <c r="C131" t="s">
        <v>489</v>
      </c>
      <c r="D131" t="s">
        <v>490</v>
      </c>
      <c r="E131" s="127">
        <v>578339</v>
      </c>
      <c r="F131" s="137">
        <v>578339</v>
      </c>
      <c r="G131">
        <v>2025</v>
      </c>
      <c r="J131">
        <f aca="true" t="shared" si="6" ref="J131:J194">LEN(F131)</f>
        <v>6</v>
      </c>
      <c r="K131" s="138" t="s">
        <v>1140</v>
      </c>
      <c r="L131" t="str">
        <f t="shared" si="5"/>
        <v>00578339</v>
      </c>
      <c r="M131">
        <v>2025</v>
      </c>
    </row>
    <row r="132" spans="1:13" ht="12">
      <c r="A132">
        <v>130</v>
      </c>
      <c r="B132">
        <v>2026</v>
      </c>
      <c r="C132" t="s">
        <v>491</v>
      </c>
      <c r="D132" t="s">
        <v>492</v>
      </c>
      <c r="E132" s="127">
        <v>271594</v>
      </c>
      <c r="F132" s="137">
        <v>271594</v>
      </c>
      <c r="G132">
        <v>2026</v>
      </c>
      <c r="J132">
        <f t="shared" si="6"/>
        <v>6</v>
      </c>
      <c r="K132" s="138" t="s">
        <v>1140</v>
      </c>
      <c r="L132" t="str">
        <f t="shared" si="5"/>
        <v>00271594</v>
      </c>
      <c r="M132">
        <v>2026</v>
      </c>
    </row>
    <row r="133" spans="1:13" ht="12">
      <c r="A133">
        <v>131</v>
      </c>
      <c r="B133">
        <v>2027</v>
      </c>
      <c r="C133" t="s">
        <v>493</v>
      </c>
      <c r="D133" t="s">
        <v>494</v>
      </c>
      <c r="E133" s="127">
        <v>578347</v>
      </c>
      <c r="F133" s="137">
        <v>578347</v>
      </c>
      <c r="G133">
        <v>2027</v>
      </c>
      <c r="J133">
        <f t="shared" si="6"/>
        <v>6</v>
      </c>
      <c r="K133" s="138" t="s">
        <v>1140</v>
      </c>
      <c r="L133" t="str">
        <f t="shared" si="5"/>
        <v>00578347</v>
      </c>
      <c r="M133">
        <v>2027</v>
      </c>
    </row>
    <row r="134" spans="1:13" ht="12">
      <c r="A134">
        <v>132</v>
      </c>
      <c r="B134">
        <v>2028</v>
      </c>
      <c r="C134" t="s">
        <v>495</v>
      </c>
      <c r="D134" t="s">
        <v>496</v>
      </c>
      <c r="E134" s="127">
        <v>578355</v>
      </c>
      <c r="F134" s="137">
        <v>578355</v>
      </c>
      <c r="G134">
        <v>2028</v>
      </c>
      <c r="J134">
        <f t="shared" si="6"/>
        <v>6</v>
      </c>
      <c r="K134" s="138" t="s">
        <v>1140</v>
      </c>
      <c r="L134" t="str">
        <f t="shared" si="5"/>
        <v>00578355</v>
      </c>
      <c r="M134">
        <v>2028</v>
      </c>
    </row>
    <row r="135" spans="1:13" ht="12">
      <c r="A135">
        <v>133</v>
      </c>
      <c r="B135">
        <v>2029</v>
      </c>
      <c r="C135" t="s">
        <v>497</v>
      </c>
      <c r="D135" t="s">
        <v>498</v>
      </c>
      <c r="E135" s="127">
        <v>271624</v>
      </c>
      <c r="F135" s="137">
        <v>271624</v>
      </c>
      <c r="G135">
        <v>2029</v>
      </c>
      <c r="J135">
        <f t="shared" si="6"/>
        <v>6</v>
      </c>
      <c r="K135" s="138" t="s">
        <v>1140</v>
      </c>
      <c r="L135" t="str">
        <f t="shared" si="5"/>
        <v>00271624</v>
      </c>
      <c r="M135">
        <v>2029</v>
      </c>
    </row>
    <row r="136" spans="1:13" ht="12">
      <c r="A136">
        <v>134</v>
      </c>
      <c r="B136">
        <v>2030</v>
      </c>
      <c r="C136" t="s">
        <v>499</v>
      </c>
      <c r="D136" t="s">
        <v>500</v>
      </c>
      <c r="E136" s="127">
        <v>271632</v>
      </c>
      <c r="F136" s="137">
        <v>271632</v>
      </c>
      <c r="G136">
        <v>2030</v>
      </c>
      <c r="J136">
        <f t="shared" si="6"/>
        <v>6</v>
      </c>
      <c r="K136" s="138" t="s">
        <v>1140</v>
      </c>
      <c r="L136" t="str">
        <f t="shared" si="5"/>
        <v>00271632</v>
      </c>
      <c r="M136">
        <v>2030</v>
      </c>
    </row>
    <row r="137" spans="1:13" ht="12">
      <c r="A137">
        <v>135</v>
      </c>
      <c r="B137">
        <v>2031</v>
      </c>
      <c r="C137" t="s">
        <v>501</v>
      </c>
      <c r="D137" t="s">
        <v>502</v>
      </c>
      <c r="E137" s="127">
        <v>271641</v>
      </c>
      <c r="F137" s="137">
        <v>271641</v>
      </c>
      <c r="G137">
        <v>2031</v>
      </c>
      <c r="J137">
        <f t="shared" si="6"/>
        <v>6</v>
      </c>
      <c r="K137" s="138" t="s">
        <v>1140</v>
      </c>
      <c r="L137" t="str">
        <f t="shared" si="5"/>
        <v>00271641</v>
      </c>
      <c r="M137">
        <v>2031</v>
      </c>
    </row>
    <row r="138" spans="1:13" ht="12">
      <c r="A138">
        <v>136</v>
      </c>
      <c r="B138">
        <v>2032</v>
      </c>
      <c r="C138" t="s">
        <v>503</v>
      </c>
      <c r="D138" t="s">
        <v>504</v>
      </c>
      <c r="E138" s="127">
        <v>578363</v>
      </c>
      <c r="F138" s="137">
        <v>578363</v>
      </c>
      <c r="G138">
        <v>2032</v>
      </c>
      <c r="J138">
        <f t="shared" si="6"/>
        <v>6</v>
      </c>
      <c r="K138" s="138" t="s">
        <v>1140</v>
      </c>
      <c r="L138" t="str">
        <f t="shared" si="5"/>
        <v>00578363</v>
      </c>
      <c r="M138">
        <v>2032</v>
      </c>
    </row>
    <row r="139" spans="1:13" ht="12">
      <c r="A139">
        <v>137</v>
      </c>
      <c r="B139">
        <v>2033</v>
      </c>
      <c r="C139" t="s">
        <v>505</v>
      </c>
      <c r="D139" t="s">
        <v>506</v>
      </c>
      <c r="E139" s="127">
        <v>578371</v>
      </c>
      <c r="F139" s="137">
        <v>578371</v>
      </c>
      <c r="G139">
        <v>2033</v>
      </c>
      <c r="J139">
        <f t="shared" si="6"/>
        <v>6</v>
      </c>
      <c r="K139" s="138" t="s">
        <v>1140</v>
      </c>
      <c r="L139" t="str">
        <f aca="true" t="shared" si="7" ref="L139:L170">CONCATENATE(K139,F139)</f>
        <v>00578371</v>
      </c>
      <c r="M139">
        <v>2033</v>
      </c>
    </row>
    <row r="140" spans="1:13" ht="12">
      <c r="A140">
        <v>138</v>
      </c>
      <c r="B140">
        <v>2034</v>
      </c>
      <c r="C140" t="s">
        <v>507</v>
      </c>
      <c r="D140" t="s">
        <v>508</v>
      </c>
      <c r="E140" s="127">
        <v>578380</v>
      </c>
      <c r="F140" s="137">
        <v>578380</v>
      </c>
      <c r="G140">
        <v>2034</v>
      </c>
      <c r="J140">
        <f t="shared" si="6"/>
        <v>6</v>
      </c>
      <c r="K140" s="138" t="s">
        <v>1140</v>
      </c>
      <c r="L140" t="str">
        <f t="shared" si="7"/>
        <v>00578380</v>
      </c>
      <c r="M140">
        <v>2034</v>
      </c>
    </row>
    <row r="141" spans="1:13" ht="12">
      <c r="A141">
        <v>139</v>
      </c>
      <c r="B141">
        <v>2035</v>
      </c>
      <c r="C141" t="s">
        <v>509</v>
      </c>
      <c r="D141" t="s">
        <v>510</v>
      </c>
      <c r="E141" s="127">
        <v>271683</v>
      </c>
      <c r="F141" s="137">
        <v>271683</v>
      </c>
      <c r="G141">
        <v>2035</v>
      </c>
      <c r="J141">
        <f t="shared" si="6"/>
        <v>6</v>
      </c>
      <c r="K141" s="138" t="s">
        <v>1140</v>
      </c>
      <c r="L141" t="str">
        <f t="shared" si="7"/>
        <v>00271683</v>
      </c>
      <c r="M141">
        <v>2035</v>
      </c>
    </row>
    <row r="142" spans="1:13" ht="12">
      <c r="A142">
        <v>140</v>
      </c>
      <c r="B142">
        <v>2036</v>
      </c>
      <c r="C142" t="s">
        <v>511</v>
      </c>
      <c r="D142" t="s">
        <v>512</v>
      </c>
      <c r="E142" s="127">
        <v>271691</v>
      </c>
      <c r="F142" s="137">
        <v>271691</v>
      </c>
      <c r="G142">
        <v>2036</v>
      </c>
      <c r="J142">
        <f t="shared" si="6"/>
        <v>6</v>
      </c>
      <c r="K142" s="138" t="s">
        <v>1140</v>
      </c>
      <c r="L142" t="str">
        <f t="shared" si="7"/>
        <v>00271691</v>
      </c>
      <c r="M142">
        <v>2036</v>
      </c>
    </row>
    <row r="143" spans="1:13" ht="12">
      <c r="A143">
        <v>141</v>
      </c>
      <c r="B143">
        <v>2037</v>
      </c>
      <c r="C143" t="s">
        <v>513</v>
      </c>
      <c r="D143" t="s">
        <v>514</v>
      </c>
      <c r="E143" s="127">
        <v>271705</v>
      </c>
      <c r="F143" s="137">
        <v>271705</v>
      </c>
      <c r="G143">
        <v>2037</v>
      </c>
      <c r="J143">
        <f t="shared" si="6"/>
        <v>6</v>
      </c>
      <c r="K143" s="138" t="s">
        <v>1140</v>
      </c>
      <c r="L143" t="str">
        <f t="shared" si="7"/>
        <v>00271705</v>
      </c>
      <c r="M143">
        <v>2037</v>
      </c>
    </row>
    <row r="144" spans="1:13" ht="12">
      <c r="A144">
        <v>142</v>
      </c>
      <c r="B144">
        <v>2038</v>
      </c>
      <c r="C144" t="s">
        <v>515</v>
      </c>
      <c r="D144" t="s">
        <v>516</v>
      </c>
      <c r="E144" s="127">
        <v>578398</v>
      </c>
      <c r="F144" s="137">
        <v>578398</v>
      </c>
      <c r="G144">
        <v>2038</v>
      </c>
      <c r="J144">
        <f t="shared" si="6"/>
        <v>6</v>
      </c>
      <c r="K144" s="138" t="s">
        <v>1140</v>
      </c>
      <c r="L144" t="str">
        <f t="shared" si="7"/>
        <v>00578398</v>
      </c>
      <c r="M144">
        <v>2038</v>
      </c>
    </row>
    <row r="145" spans="1:13" ht="12">
      <c r="A145">
        <v>143</v>
      </c>
      <c r="B145">
        <v>2039</v>
      </c>
      <c r="C145" t="s">
        <v>517</v>
      </c>
      <c r="D145" t="s">
        <v>518</v>
      </c>
      <c r="E145" s="127">
        <v>578401</v>
      </c>
      <c r="F145" s="137">
        <v>578401</v>
      </c>
      <c r="G145">
        <v>2039</v>
      </c>
      <c r="J145">
        <f t="shared" si="6"/>
        <v>6</v>
      </c>
      <c r="K145" s="138" t="s">
        <v>1140</v>
      </c>
      <c r="L145" t="str">
        <f t="shared" si="7"/>
        <v>00578401</v>
      </c>
      <c r="M145">
        <v>2039</v>
      </c>
    </row>
    <row r="146" spans="1:13" ht="12">
      <c r="A146">
        <v>144</v>
      </c>
      <c r="B146">
        <v>2040</v>
      </c>
      <c r="C146" t="s">
        <v>519</v>
      </c>
      <c r="D146" t="s">
        <v>520</v>
      </c>
      <c r="E146" s="127">
        <v>578410</v>
      </c>
      <c r="F146" s="137">
        <v>578410</v>
      </c>
      <c r="G146">
        <v>2040</v>
      </c>
      <c r="J146">
        <f t="shared" si="6"/>
        <v>6</v>
      </c>
      <c r="K146" s="138" t="s">
        <v>1140</v>
      </c>
      <c r="L146" t="str">
        <f t="shared" si="7"/>
        <v>00578410</v>
      </c>
      <c r="M146">
        <v>2040</v>
      </c>
    </row>
    <row r="147" spans="1:13" ht="12">
      <c r="A147">
        <v>145</v>
      </c>
      <c r="B147">
        <v>2041</v>
      </c>
      <c r="C147" t="s">
        <v>521</v>
      </c>
      <c r="D147" t="s">
        <v>522</v>
      </c>
      <c r="E147" s="127">
        <v>578428</v>
      </c>
      <c r="F147" s="137">
        <v>578428</v>
      </c>
      <c r="G147">
        <v>2041</v>
      </c>
      <c r="J147">
        <f t="shared" si="6"/>
        <v>6</v>
      </c>
      <c r="K147" s="138" t="s">
        <v>1140</v>
      </c>
      <c r="L147" t="str">
        <f t="shared" si="7"/>
        <v>00578428</v>
      </c>
      <c r="M147">
        <v>2041</v>
      </c>
    </row>
    <row r="148" spans="1:13" ht="12">
      <c r="A148">
        <v>146</v>
      </c>
      <c r="B148">
        <v>2042</v>
      </c>
      <c r="C148" t="s">
        <v>523</v>
      </c>
      <c r="D148" t="s">
        <v>524</v>
      </c>
      <c r="E148" s="127">
        <v>271730</v>
      </c>
      <c r="F148" s="137">
        <v>271730</v>
      </c>
      <c r="G148">
        <v>2042</v>
      </c>
      <c r="J148">
        <f t="shared" si="6"/>
        <v>6</v>
      </c>
      <c r="K148" s="138" t="s">
        <v>1140</v>
      </c>
      <c r="L148" t="str">
        <f t="shared" si="7"/>
        <v>00271730</v>
      </c>
      <c r="M148">
        <v>2042</v>
      </c>
    </row>
    <row r="149" spans="1:13" ht="12">
      <c r="A149">
        <v>147</v>
      </c>
      <c r="B149">
        <v>2043</v>
      </c>
      <c r="C149" t="s">
        <v>525</v>
      </c>
      <c r="D149" t="s">
        <v>526</v>
      </c>
      <c r="E149" s="127">
        <v>271748</v>
      </c>
      <c r="F149" s="137">
        <v>271748</v>
      </c>
      <c r="G149">
        <v>2043</v>
      </c>
      <c r="J149">
        <f t="shared" si="6"/>
        <v>6</v>
      </c>
      <c r="K149" s="138" t="s">
        <v>1140</v>
      </c>
      <c r="L149" t="str">
        <f t="shared" si="7"/>
        <v>00271748</v>
      </c>
      <c r="M149">
        <v>2043</v>
      </c>
    </row>
    <row r="150" spans="1:13" ht="12">
      <c r="A150">
        <v>148</v>
      </c>
      <c r="B150">
        <v>2044</v>
      </c>
      <c r="C150" t="s">
        <v>527</v>
      </c>
      <c r="D150" t="s">
        <v>528</v>
      </c>
      <c r="E150" s="127">
        <v>271756</v>
      </c>
      <c r="F150" s="137">
        <v>271756</v>
      </c>
      <c r="G150">
        <v>2044</v>
      </c>
      <c r="J150">
        <f t="shared" si="6"/>
        <v>6</v>
      </c>
      <c r="K150" s="138" t="s">
        <v>1140</v>
      </c>
      <c r="L150" t="str">
        <f t="shared" si="7"/>
        <v>00271756</v>
      </c>
      <c r="M150">
        <v>2044</v>
      </c>
    </row>
    <row r="151" spans="1:13" ht="12">
      <c r="A151">
        <v>149</v>
      </c>
      <c r="B151">
        <v>2045</v>
      </c>
      <c r="C151" t="s">
        <v>529</v>
      </c>
      <c r="D151" t="s">
        <v>530</v>
      </c>
      <c r="E151" s="127">
        <v>271764</v>
      </c>
      <c r="F151" s="137">
        <v>271764</v>
      </c>
      <c r="G151">
        <v>2045</v>
      </c>
      <c r="J151">
        <f t="shared" si="6"/>
        <v>6</v>
      </c>
      <c r="K151" s="138" t="s">
        <v>1140</v>
      </c>
      <c r="L151" t="str">
        <f t="shared" si="7"/>
        <v>00271764</v>
      </c>
      <c r="M151">
        <v>2045</v>
      </c>
    </row>
    <row r="152" spans="1:13" ht="12">
      <c r="A152">
        <v>150</v>
      </c>
      <c r="B152">
        <v>2046</v>
      </c>
      <c r="C152" t="s">
        <v>531</v>
      </c>
      <c r="D152" t="s">
        <v>532</v>
      </c>
      <c r="E152" s="127">
        <v>578436</v>
      </c>
      <c r="F152" s="137">
        <v>578436</v>
      </c>
      <c r="G152">
        <v>2046</v>
      </c>
      <c r="J152">
        <f t="shared" si="6"/>
        <v>6</v>
      </c>
      <c r="K152" s="138" t="s">
        <v>1140</v>
      </c>
      <c r="L152" t="str">
        <f t="shared" si="7"/>
        <v>00578436</v>
      </c>
      <c r="M152">
        <v>2046</v>
      </c>
    </row>
    <row r="153" spans="1:13" ht="12">
      <c r="A153">
        <v>151</v>
      </c>
      <c r="B153">
        <v>2047</v>
      </c>
      <c r="C153" t="s">
        <v>533</v>
      </c>
      <c r="D153" t="s">
        <v>534</v>
      </c>
      <c r="E153" s="127">
        <v>271781</v>
      </c>
      <c r="F153" s="137">
        <v>271781</v>
      </c>
      <c r="G153">
        <v>2047</v>
      </c>
      <c r="J153">
        <f t="shared" si="6"/>
        <v>6</v>
      </c>
      <c r="K153" s="138" t="s">
        <v>1140</v>
      </c>
      <c r="L153" t="str">
        <f t="shared" si="7"/>
        <v>00271781</v>
      </c>
      <c r="M153">
        <v>2047</v>
      </c>
    </row>
    <row r="154" spans="1:13" ht="12">
      <c r="A154">
        <v>152</v>
      </c>
      <c r="B154">
        <v>2048</v>
      </c>
      <c r="C154" t="s">
        <v>324</v>
      </c>
      <c r="D154" t="s">
        <v>535</v>
      </c>
      <c r="E154" s="127">
        <v>271799</v>
      </c>
      <c r="F154" s="137">
        <v>271799</v>
      </c>
      <c r="G154">
        <v>2048</v>
      </c>
      <c r="J154">
        <f t="shared" si="6"/>
        <v>6</v>
      </c>
      <c r="K154" s="138" t="s">
        <v>1140</v>
      </c>
      <c r="L154" t="str">
        <f t="shared" si="7"/>
        <v>00271799</v>
      </c>
      <c r="M154">
        <v>2048</v>
      </c>
    </row>
    <row r="155" spans="1:13" ht="12">
      <c r="A155">
        <v>153</v>
      </c>
      <c r="B155">
        <v>2049</v>
      </c>
      <c r="C155" t="s">
        <v>536</v>
      </c>
      <c r="D155" t="s">
        <v>537</v>
      </c>
      <c r="E155" s="127">
        <v>271802</v>
      </c>
      <c r="F155" s="137">
        <v>271802</v>
      </c>
      <c r="G155">
        <v>2049</v>
      </c>
      <c r="J155">
        <f t="shared" si="6"/>
        <v>6</v>
      </c>
      <c r="K155" s="138" t="s">
        <v>1140</v>
      </c>
      <c r="L155" t="str">
        <f t="shared" si="7"/>
        <v>00271802</v>
      </c>
      <c r="M155">
        <v>2049</v>
      </c>
    </row>
    <row r="156" spans="1:13" ht="12">
      <c r="A156">
        <v>154</v>
      </c>
      <c r="B156">
        <v>2050</v>
      </c>
      <c r="C156" t="s">
        <v>538</v>
      </c>
      <c r="D156" t="s">
        <v>539</v>
      </c>
      <c r="E156" s="127">
        <v>271811</v>
      </c>
      <c r="F156" s="137">
        <v>271811</v>
      </c>
      <c r="G156">
        <v>2050</v>
      </c>
      <c r="J156">
        <f t="shared" si="6"/>
        <v>6</v>
      </c>
      <c r="K156" s="138" t="s">
        <v>1140</v>
      </c>
      <c r="L156" t="str">
        <f t="shared" si="7"/>
        <v>00271811</v>
      </c>
      <c r="M156">
        <v>2050</v>
      </c>
    </row>
    <row r="157" spans="1:13" ht="12">
      <c r="A157">
        <v>155</v>
      </c>
      <c r="B157">
        <v>2051</v>
      </c>
      <c r="C157" t="s">
        <v>540</v>
      </c>
      <c r="D157" t="s">
        <v>541</v>
      </c>
      <c r="E157" s="127">
        <v>578444</v>
      </c>
      <c r="F157" s="137">
        <v>578444</v>
      </c>
      <c r="G157">
        <v>2051</v>
      </c>
      <c r="J157">
        <f t="shared" si="6"/>
        <v>6</v>
      </c>
      <c r="K157" s="138" t="s">
        <v>1140</v>
      </c>
      <c r="L157" t="str">
        <f t="shared" si="7"/>
        <v>00578444</v>
      </c>
      <c r="M157">
        <v>2051</v>
      </c>
    </row>
    <row r="158" spans="1:13" ht="12">
      <c r="A158">
        <v>156</v>
      </c>
      <c r="B158">
        <v>2052</v>
      </c>
      <c r="C158" t="s">
        <v>542</v>
      </c>
      <c r="D158" t="s">
        <v>543</v>
      </c>
      <c r="E158" s="127">
        <v>271845</v>
      </c>
      <c r="F158" s="137">
        <v>271845</v>
      </c>
      <c r="G158">
        <v>2052</v>
      </c>
      <c r="J158">
        <f t="shared" si="6"/>
        <v>6</v>
      </c>
      <c r="K158" s="138" t="s">
        <v>1140</v>
      </c>
      <c r="L158" t="str">
        <f t="shared" si="7"/>
        <v>00271845</v>
      </c>
      <c r="M158">
        <v>2052</v>
      </c>
    </row>
    <row r="159" spans="1:13" ht="12">
      <c r="A159">
        <v>157</v>
      </c>
      <c r="B159">
        <v>2053</v>
      </c>
      <c r="C159" t="s">
        <v>544</v>
      </c>
      <c r="D159" t="s">
        <v>545</v>
      </c>
      <c r="E159" s="127">
        <v>271853</v>
      </c>
      <c r="F159" s="137">
        <v>271853</v>
      </c>
      <c r="G159">
        <v>2053</v>
      </c>
      <c r="J159">
        <f t="shared" si="6"/>
        <v>6</v>
      </c>
      <c r="K159" s="138" t="s">
        <v>1140</v>
      </c>
      <c r="L159" t="str">
        <f t="shared" si="7"/>
        <v>00271853</v>
      </c>
      <c r="M159">
        <v>2053</v>
      </c>
    </row>
    <row r="160" spans="1:13" ht="12">
      <c r="A160">
        <v>158</v>
      </c>
      <c r="B160">
        <v>2054</v>
      </c>
      <c r="C160" t="s">
        <v>546</v>
      </c>
      <c r="D160" t="s">
        <v>547</v>
      </c>
      <c r="E160" s="127">
        <v>271870</v>
      </c>
      <c r="F160" s="137">
        <v>271870</v>
      </c>
      <c r="G160">
        <v>2054</v>
      </c>
      <c r="J160">
        <f t="shared" si="6"/>
        <v>6</v>
      </c>
      <c r="K160" s="138" t="s">
        <v>1140</v>
      </c>
      <c r="L160" t="str">
        <f t="shared" si="7"/>
        <v>00271870</v>
      </c>
      <c r="M160">
        <v>2054</v>
      </c>
    </row>
    <row r="161" spans="1:13" ht="12">
      <c r="A161">
        <v>159</v>
      </c>
      <c r="B161">
        <v>2055</v>
      </c>
      <c r="C161" t="s">
        <v>548</v>
      </c>
      <c r="D161" t="s">
        <v>549</v>
      </c>
      <c r="E161" s="127">
        <v>578452</v>
      </c>
      <c r="F161" s="137">
        <v>578452</v>
      </c>
      <c r="G161">
        <v>2055</v>
      </c>
      <c r="J161">
        <f t="shared" si="6"/>
        <v>6</v>
      </c>
      <c r="K161" s="138" t="s">
        <v>1140</v>
      </c>
      <c r="L161" t="str">
        <f t="shared" si="7"/>
        <v>00578452</v>
      </c>
      <c r="M161">
        <v>2055</v>
      </c>
    </row>
    <row r="162" spans="1:13" ht="12">
      <c r="A162">
        <v>160</v>
      </c>
      <c r="B162">
        <v>2056</v>
      </c>
      <c r="C162" t="s">
        <v>550</v>
      </c>
      <c r="D162" t="s">
        <v>551</v>
      </c>
      <c r="E162" s="127">
        <v>271888</v>
      </c>
      <c r="F162" s="137">
        <v>271888</v>
      </c>
      <c r="G162">
        <v>2056</v>
      </c>
      <c r="J162">
        <f t="shared" si="6"/>
        <v>6</v>
      </c>
      <c r="K162" s="138" t="s">
        <v>1140</v>
      </c>
      <c r="L162" t="str">
        <f t="shared" si="7"/>
        <v>00271888</v>
      </c>
      <c r="M162">
        <v>2056</v>
      </c>
    </row>
    <row r="163" spans="1:13" ht="12">
      <c r="A163">
        <v>161</v>
      </c>
      <c r="B163">
        <v>2057</v>
      </c>
      <c r="C163" t="s">
        <v>552</v>
      </c>
      <c r="D163" t="s">
        <v>553</v>
      </c>
      <c r="E163" s="127">
        <v>578461</v>
      </c>
      <c r="F163" s="137">
        <v>578461</v>
      </c>
      <c r="G163">
        <v>2057</v>
      </c>
      <c r="J163">
        <f t="shared" si="6"/>
        <v>6</v>
      </c>
      <c r="K163" s="138" t="s">
        <v>1140</v>
      </c>
      <c r="L163" t="str">
        <f t="shared" si="7"/>
        <v>00578461</v>
      </c>
      <c r="M163">
        <v>2057</v>
      </c>
    </row>
    <row r="164" spans="1:13" ht="12">
      <c r="A164">
        <v>162</v>
      </c>
      <c r="B164">
        <v>2058</v>
      </c>
      <c r="C164" t="s">
        <v>554</v>
      </c>
      <c r="D164" t="s">
        <v>555</v>
      </c>
      <c r="E164" s="127">
        <v>578479</v>
      </c>
      <c r="F164" s="137">
        <v>578479</v>
      </c>
      <c r="G164">
        <v>2058</v>
      </c>
      <c r="J164">
        <f t="shared" si="6"/>
        <v>6</v>
      </c>
      <c r="K164" s="138" t="s">
        <v>1140</v>
      </c>
      <c r="L164" t="str">
        <f t="shared" si="7"/>
        <v>00578479</v>
      </c>
      <c r="M164">
        <v>2058</v>
      </c>
    </row>
    <row r="165" spans="1:13" ht="12">
      <c r="A165">
        <v>163</v>
      </c>
      <c r="B165">
        <v>2059</v>
      </c>
      <c r="C165" t="s">
        <v>556</v>
      </c>
      <c r="D165" t="s">
        <v>557</v>
      </c>
      <c r="E165" s="127">
        <v>578487</v>
      </c>
      <c r="F165" s="137">
        <v>578487</v>
      </c>
      <c r="G165">
        <v>2059</v>
      </c>
      <c r="J165">
        <f t="shared" si="6"/>
        <v>6</v>
      </c>
      <c r="K165" s="138" t="s">
        <v>1140</v>
      </c>
      <c r="L165" t="str">
        <f t="shared" si="7"/>
        <v>00578487</v>
      </c>
      <c r="M165">
        <v>2059</v>
      </c>
    </row>
    <row r="166" spans="1:13" ht="12">
      <c r="A166">
        <v>164</v>
      </c>
      <c r="B166">
        <v>2060</v>
      </c>
      <c r="C166" t="s">
        <v>558</v>
      </c>
      <c r="D166" t="s">
        <v>559</v>
      </c>
      <c r="E166" s="127">
        <v>271900</v>
      </c>
      <c r="F166" s="137">
        <v>271900</v>
      </c>
      <c r="G166">
        <v>2060</v>
      </c>
      <c r="J166">
        <f t="shared" si="6"/>
        <v>6</v>
      </c>
      <c r="K166" s="138" t="s">
        <v>1140</v>
      </c>
      <c r="L166" t="str">
        <f t="shared" si="7"/>
        <v>00271900</v>
      </c>
      <c r="M166">
        <v>2060</v>
      </c>
    </row>
    <row r="167" spans="1:13" ht="12">
      <c r="A167">
        <v>165</v>
      </c>
      <c r="B167">
        <v>2061</v>
      </c>
      <c r="C167" t="s">
        <v>560</v>
      </c>
      <c r="D167" t="s">
        <v>561</v>
      </c>
      <c r="E167" s="127">
        <v>578495</v>
      </c>
      <c r="F167" s="137">
        <v>578495</v>
      </c>
      <c r="G167">
        <v>2061</v>
      </c>
      <c r="J167">
        <f t="shared" si="6"/>
        <v>6</v>
      </c>
      <c r="K167" s="138" t="s">
        <v>1140</v>
      </c>
      <c r="L167" t="str">
        <f t="shared" si="7"/>
        <v>00578495</v>
      </c>
      <c r="M167">
        <v>2061</v>
      </c>
    </row>
    <row r="168" spans="1:13" ht="12">
      <c r="A168">
        <v>166</v>
      </c>
      <c r="B168">
        <v>2062</v>
      </c>
      <c r="C168" t="s">
        <v>562</v>
      </c>
      <c r="D168" t="s">
        <v>563</v>
      </c>
      <c r="E168" s="127">
        <v>271942</v>
      </c>
      <c r="F168" s="137">
        <v>271942</v>
      </c>
      <c r="G168">
        <v>2062</v>
      </c>
      <c r="J168">
        <f t="shared" si="6"/>
        <v>6</v>
      </c>
      <c r="K168" s="138" t="s">
        <v>1140</v>
      </c>
      <c r="L168" t="str">
        <f t="shared" si="7"/>
        <v>00271942</v>
      </c>
      <c r="M168">
        <v>2062</v>
      </c>
    </row>
    <row r="169" spans="1:13" ht="12">
      <c r="A169">
        <v>167</v>
      </c>
      <c r="B169">
        <v>2063</v>
      </c>
      <c r="C169" t="s">
        <v>564</v>
      </c>
      <c r="D169" t="s">
        <v>565</v>
      </c>
      <c r="E169" s="127">
        <v>271926</v>
      </c>
      <c r="F169" s="137">
        <v>271926</v>
      </c>
      <c r="G169">
        <v>2063</v>
      </c>
      <c r="J169">
        <f t="shared" si="6"/>
        <v>6</v>
      </c>
      <c r="K169" s="138" t="s">
        <v>1140</v>
      </c>
      <c r="L169" t="str">
        <f t="shared" si="7"/>
        <v>00271926</v>
      </c>
      <c r="M169">
        <v>2063</v>
      </c>
    </row>
    <row r="170" spans="1:13" ht="12">
      <c r="A170">
        <v>168</v>
      </c>
      <c r="B170">
        <v>2064</v>
      </c>
      <c r="C170" t="s">
        <v>566</v>
      </c>
      <c r="D170" t="s">
        <v>567</v>
      </c>
      <c r="E170" s="127">
        <v>578509</v>
      </c>
      <c r="F170" s="137">
        <v>578509</v>
      </c>
      <c r="G170">
        <v>2064</v>
      </c>
      <c r="J170">
        <f t="shared" si="6"/>
        <v>6</v>
      </c>
      <c r="K170" s="138" t="s">
        <v>1140</v>
      </c>
      <c r="L170" t="str">
        <f t="shared" si="7"/>
        <v>00578509</v>
      </c>
      <c r="M170">
        <v>2064</v>
      </c>
    </row>
    <row r="171" spans="1:13" ht="12">
      <c r="A171">
        <v>169</v>
      </c>
      <c r="B171">
        <v>2065</v>
      </c>
      <c r="C171" t="s">
        <v>568</v>
      </c>
      <c r="D171" t="s">
        <v>569</v>
      </c>
      <c r="E171" s="127">
        <v>271951</v>
      </c>
      <c r="F171" s="137">
        <v>271951</v>
      </c>
      <c r="G171">
        <v>2065</v>
      </c>
      <c r="J171">
        <f t="shared" si="6"/>
        <v>6</v>
      </c>
      <c r="K171" s="138" t="s">
        <v>1140</v>
      </c>
      <c r="L171" t="str">
        <f aca="true" t="shared" si="8" ref="L171:L202">CONCATENATE(K171,F171)</f>
        <v>00271951</v>
      </c>
      <c r="M171">
        <v>2065</v>
      </c>
    </row>
    <row r="172" spans="1:13" ht="12">
      <c r="A172">
        <v>170</v>
      </c>
      <c r="B172">
        <v>2066</v>
      </c>
      <c r="C172" t="s">
        <v>570</v>
      </c>
      <c r="D172" t="s">
        <v>571</v>
      </c>
      <c r="E172" s="127">
        <v>271977</v>
      </c>
      <c r="F172" s="137">
        <v>271977</v>
      </c>
      <c r="G172">
        <v>2066</v>
      </c>
      <c r="J172">
        <f t="shared" si="6"/>
        <v>6</v>
      </c>
      <c r="K172" s="138" t="s">
        <v>1140</v>
      </c>
      <c r="L172" t="str">
        <f t="shared" si="8"/>
        <v>00271977</v>
      </c>
      <c r="M172">
        <v>2066</v>
      </c>
    </row>
    <row r="173" spans="1:13" ht="12">
      <c r="A173">
        <v>171</v>
      </c>
      <c r="B173">
        <v>2067</v>
      </c>
      <c r="C173" t="s">
        <v>572</v>
      </c>
      <c r="D173" t="s">
        <v>573</v>
      </c>
      <c r="E173" s="127">
        <v>272001</v>
      </c>
      <c r="F173" s="137">
        <v>272001</v>
      </c>
      <c r="G173">
        <v>2067</v>
      </c>
      <c r="J173">
        <f t="shared" si="6"/>
        <v>6</v>
      </c>
      <c r="K173" s="138" t="s">
        <v>1140</v>
      </c>
      <c r="L173" t="str">
        <f t="shared" si="8"/>
        <v>00272001</v>
      </c>
      <c r="M173">
        <v>2067</v>
      </c>
    </row>
    <row r="174" spans="1:13" ht="12">
      <c r="A174">
        <v>172</v>
      </c>
      <c r="B174">
        <v>2068</v>
      </c>
      <c r="C174" t="s">
        <v>574</v>
      </c>
      <c r="D174" t="s">
        <v>575</v>
      </c>
      <c r="E174" s="127">
        <v>578517</v>
      </c>
      <c r="F174" s="137">
        <v>578517</v>
      </c>
      <c r="G174">
        <v>2068</v>
      </c>
      <c r="J174">
        <f t="shared" si="6"/>
        <v>6</v>
      </c>
      <c r="K174" s="138" t="s">
        <v>1140</v>
      </c>
      <c r="L174" t="str">
        <f t="shared" si="8"/>
        <v>00578517</v>
      </c>
      <c r="M174">
        <v>2068</v>
      </c>
    </row>
    <row r="175" spans="1:13" ht="12">
      <c r="A175">
        <v>173</v>
      </c>
      <c r="B175">
        <v>2069</v>
      </c>
      <c r="C175" t="s">
        <v>576</v>
      </c>
      <c r="D175" t="s">
        <v>577</v>
      </c>
      <c r="E175" s="127">
        <v>578525</v>
      </c>
      <c r="F175" s="137">
        <v>578525</v>
      </c>
      <c r="G175">
        <v>2069</v>
      </c>
      <c r="J175">
        <f t="shared" si="6"/>
        <v>6</v>
      </c>
      <c r="K175" s="138" t="s">
        <v>1140</v>
      </c>
      <c r="L175" t="str">
        <f t="shared" si="8"/>
        <v>00578525</v>
      </c>
      <c r="M175">
        <v>2069</v>
      </c>
    </row>
    <row r="176" spans="1:13" ht="12">
      <c r="A176">
        <v>174</v>
      </c>
      <c r="B176">
        <v>2070</v>
      </c>
      <c r="C176" t="s">
        <v>578</v>
      </c>
      <c r="D176" t="s">
        <v>579</v>
      </c>
      <c r="E176" s="127">
        <v>578533</v>
      </c>
      <c r="F176" s="137">
        <v>578533</v>
      </c>
      <c r="G176">
        <v>2070</v>
      </c>
      <c r="J176">
        <f t="shared" si="6"/>
        <v>6</v>
      </c>
      <c r="K176" s="138" t="s">
        <v>1140</v>
      </c>
      <c r="L176" t="str">
        <f t="shared" si="8"/>
        <v>00578533</v>
      </c>
      <c r="M176">
        <v>2070</v>
      </c>
    </row>
    <row r="177" spans="1:13" ht="12">
      <c r="A177">
        <v>175</v>
      </c>
      <c r="B177">
        <v>2071</v>
      </c>
      <c r="C177" t="s">
        <v>580</v>
      </c>
      <c r="D177" t="s">
        <v>581</v>
      </c>
      <c r="E177" s="127">
        <v>272078</v>
      </c>
      <c r="F177" s="137">
        <v>272078</v>
      </c>
      <c r="G177">
        <v>2071</v>
      </c>
      <c r="J177">
        <f t="shared" si="6"/>
        <v>6</v>
      </c>
      <c r="K177" s="138" t="s">
        <v>1140</v>
      </c>
      <c r="L177" t="str">
        <f t="shared" si="8"/>
        <v>00272078</v>
      </c>
      <c r="M177">
        <v>2071</v>
      </c>
    </row>
    <row r="178" spans="1:13" ht="12">
      <c r="A178">
        <v>176</v>
      </c>
      <c r="B178">
        <v>2072</v>
      </c>
      <c r="C178" t="s">
        <v>582</v>
      </c>
      <c r="D178" t="s">
        <v>583</v>
      </c>
      <c r="E178" s="127">
        <v>272086</v>
      </c>
      <c r="F178" s="137">
        <v>272086</v>
      </c>
      <c r="G178">
        <v>2072</v>
      </c>
      <c r="J178">
        <f t="shared" si="6"/>
        <v>6</v>
      </c>
      <c r="K178" s="138" t="s">
        <v>1140</v>
      </c>
      <c r="L178" t="str">
        <f t="shared" si="8"/>
        <v>00272086</v>
      </c>
      <c r="M178">
        <v>2072</v>
      </c>
    </row>
    <row r="179" spans="1:13" ht="12">
      <c r="A179">
        <v>177</v>
      </c>
      <c r="B179">
        <v>2073</v>
      </c>
      <c r="C179" t="s">
        <v>584</v>
      </c>
      <c r="D179" t="s">
        <v>585</v>
      </c>
      <c r="E179" s="127">
        <v>578541</v>
      </c>
      <c r="F179" s="137">
        <v>578541</v>
      </c>
      <c r="G179">
        <v>2073</v>
      </c>
      <c r="J179">
        <f t="shared" si="6"/>
        <v>6</v>
      </c>
      <c r="K179" s="138" t="s">
        <v>1140</v>
      </c>
      <c r="L179" t="str">
        <f t="shared" si="8"/>
        <v>00578541</v>
      </c>
      <c r="M179">
        <v>2073</v>
      </c>
    </row>
    <row r="180" spans="1:13" ht="12">
      <c r="A180">
        <v>178</v>
      </c>
      <c r="B180">
        <v>2074</v>
      </c>
      <c r="C180" t="s">
        <v>586</v>
      </c>
      <c r="D180" t="s">
        <v>587</v>
      </c>
      <c r="E180" s="127">
        <v>578550</v>
      </c>
      <c r="F180" s="137">
        <v>578550</v>
      </c>
      <c r="G180">
        <v>2074</v>
      </c>
      <c r="J180">
        <f t="shared" si="6"/>
        <v>6</v>
      </c>
      <c r="K180" s="138" t="s">
        <v>1140</v>
      </c>
      <c r="L180" t="str">
        <f t="shared" si="8"/>
        <v>00578550</v>
      </c>
      <c r="M180">
        <v>2074</v>
      </c>
    </row>
    <row r="181" spans="1:13" ht="12">
      <c r="A181">
        <v>179</v>
      </c>
      <c r="B181">
        <v>2075</v>
      </c>
      <c r="C181" t="s">
        <v>588</v>
      </c>
      <c r="D181" t="s">
        <v>589</v>
      </c>
      <c r="E181" s="127">
        <v>272094</v>
      </c>
      <c r="F181" s="137">
        <v>272094</v>
      </c>
      <c r="G181">
        <v>2075</v>
      </c>
      <c r="J181">
        <f t="shared" si="6"/>
        <v>6</v>
      </c>
      <c r="K181" s="138" t="s">
        <v>1140</v>
      </c>
      <c r="L181" t="str">
        <f t="shared" si="8"/>
        <v>00272094</v>
      </c>
      <c r="M181">
        <v>2075</v>
      </c>
    </row>
    <row r="182" spans="1:13" ht="12">
      <c r="A182">
        <v>180</v>
      </c>
      <c r="B182">
        <v>2076</v>
      </c>
      <c r="C182" t="s">
        <v>590</v>
      </c>
      <c r="D182" t="s">
        <v>591</v>
      </c>
      <c r="E182" s="127">
        <v>578568</v>
      </c>
      <c r="F182" s="137">
        <v>578568</v>
      </c>
      <c r="G182">
        <v>2076</v>
      </c>
      <c r="J182">
        <f t="shared" si="6"/>
        <v>6</v>
      </c>
      <c r="K182" s="138" t="s">
        <v>1140</v>
      </c>
      <c r="L182" t="str">
        <f t="shared" si="8"/>
        <v>00578568</v>
      </c>
      <c r="M182">
        <v>2076</v>
      </c>
    </row>
    <row r="183" spans="1:13" ht="12">
      <c r="A183">
        <v>181</v>
      </c>
      <c r="B183">
        <v>2077</v>
      </c>
      <c r="C183" t="s">
        <v>592</v>
      </c>
      <c r="D183" t="s">
        <v>593</v>
      </c>
      <c r="E183" s="127">
        <v>272108</v>
      </c>
      <c r="F183" s="137">
        <v>272108</v>
      </c>
      <c r="G183">
        <v>2077</v>
      </c>
      <c r="J183">
        <f t="shared" si="6"/>
        <v>6</v>
      </c>
      <c r="K183" s="138" t="s">
        <v>1140</v>
      </c>
      <c r="L183" t="str">
        <f t="shared" si="8"/>
        <v>00272108</v>
      </c>
      <c r="M183">
        <v>2077</v>
      </c>
    </row>
    <row r="184" spans="1:13" ht="12">
      <c r="A184">
        <v>182</v>
      </c>
      <c r="B184">
        <v>2078</v>
      </c>
      <c r="C184" t="s">
        <v>594</v>
      </c>
      <c r="D184" t="s">
        <v>595</v>
      </c>
      <c r="E184" s="127">
        <v>578576</v>
      </c>
      <c r="F184" s="137">
        <v>578576</v>
      </c>
      <c r="G184">
        <v>2078</v>
      </c>
      <c r="J184">
        <f t="shared" si="6"/>
        <v>6</v>
      </c>
      <c r="K184" s="138" t="s">
        <v>1140</v>
      </c>
      <c r="L184" t="str">
        <f t="shared" si="8"/>
        <v>00578576</v>
      </c>
      <c r="M184">
        <v>2078</v>
      </c>
    </row>
    <row r="185" spans="1:13" ht="12">
      <c r="A185">
        <v>183</v>
      </c>
      <c r="B185">
        <v>2079</v>
      </c>
      <c r="C185" t="s">
        <v>596</v>
      </c>
      <c r="D185" t="s">
        <v>597</v>
      </c>
      <c r="E185" s="127">
        <v>272124</v>
      </c>
      <c r="F185" s="137">
        <v>272124</v>
      </c>
      <c r="G185">
        <v>2079</v>
      </c>
      <c r="J185">
        <f t="shared" si="6"/>
        <v>6</v>
      </c>
      <c r="K185" s="138" t="s">
        <v>1140</v>
      </c>
      <c r="L185" t="str">
        <f t="shared" si="8"/>
        <v>00272124</v>
      </c>
      <c r="M185">
        <v>2079</v>
      </c>
    </row>
    <row r="186" spans="1:13" ht="12">
      <c r="A186">
        <v>184</v>
      </c>
      <c r="B186">
        <v>2080</v>
      </c>
      <c r="C186" t="s">
        <v>598</v>
      </c>
      <c r="D186" t="s">
        <v>599</v>
      </c>
      <c r="E186" s="127">
        <v>272132</v>
      </c>
      <c r="F186" s="137">
        <v>272132</v>
      </c>
      <c r="G186">
        <v>2080</v>
      </c>
      <c r="J186">
        <f t="shared" si="6"/>
        <v>6</v>
      </c>
      <c r="K186" s="138" t="s">
        <v>1140</v>
      </c>
      <c r="L186" t="str">
        <f t="shared" si="8"/>
        <v>00272132</v>
      </c>
      <c r="M186">
        <v>2080</v>
      </c>
    </row>
    <row r="187" spans="1:13" ht="12">
      <c r="A187">
        <v>185</v>
      </c>
      <c r="B187">
        <v>2081</v>
      </c>
      <c r="C187" t="s">
        <v>600</v>
      </c>
      <c r="D187" t="s">
        <v>601</v>
      </c>
      <c r="E187" s="127">
        <v>47478179</v>
      </c>
      <c r="F187" s="137">
        <v>47478179</v>
      </c>
      <c r="G187">
        <v>2081</v>
      </c>
      <c r="J187">
        <f t="shared" si="6"/>
        <v>8</v>
      </c>
      <c r="L187" t="str">
        <f t="shared" si="8"/>
        <v>47478179</v>
      </c>
      <c r="M187">
        <v>2081</v>
      </c>
    </row>
    <row r="188" spans="1:13" ht="12">
      <c r="A188">
        <v>186</v>
      </c>
      <c r="B188">
        <v>2082</v>
      </c>
      <c r="C188" t="s">
        <v>602</v>
      </c>
      <c r="D188" t="s">
        <v>603</v>
      </c>
      <c r="E188" s="127">
        <v>578584</v>
      </c>
      <c r="F188" s="137">
        <v>578584</v>
      </c>
      <c r="G188">
        <v>2082</v>
      </c>
      <c r="J188">
        <f t="shared" si="6"/>
        <v>6</v>
      </c>
      <c r="K188" s="138" t="s">
        <v>1140</v>
      </c>
      <c r="L188" t="str">
        <f t="shared" si="8"/>
        <v>00578584</v>
      </c>
      <c r="M188">
        <v>2082</v>
      </c>
    </row>
    <row r="189" spans="1:13" ht="12">
      <c r="A189">
        <v>187</v>
      </c>
      <c r="B189">
        <v>2083</v>
      </c>
      <c r="C189" t="s">
        <v>604</v>
      </c>
      <c r="D189" t="s">
        <v>605</v>
      </c>
      <c r="E189" s="127">
        <v>35513</v>
      </c>
      <c r="F189" s="137">
        <v>35513</v>
      </c>
      <c r="G189">
        <v>2083</v>
      </c>
      <c r="J189">
        <f t="shared" si="6"/>
        <v>5</v>
      </c>
      <c r="K189" s="138" t="s">
        <v>1139</v>
      </c>
      <c r="L189" t="str">
        <f t="shared" si="8"/>
        <v>00035513</v>
      </c>
      <c r="M189">
        <v>2083</v>
      </c>
    </row>
    <row r="190" spans="1:13" ht="12">
      <c r="A190">
        <v>188</v>
      </c>
      <c r="B190">
        <v>2084</v>
      </c>
      <c r="C190" t="s">
        <v>606</v>
      </c>
      <c r="D190" t="s">
        <v>607</v>
      </c>
      <c r="E190" s="127">
        <v>272175</v>
      </c>
      <c r="F190" s="137">
        <v>272175</v>
      </c>
      <c r="G190">
        <v>2084</v>
      </c>
      <c r="J190">
        <f t="shared" si="6"/>
        <v>6</v>
      </c>
      <c r="K190" s="138" t="s">
        <v>1140</v>
      </c>
      <c r="L190" t="str">
        <f t="shared" si="8"/>
        <v>00272175</v>
      </c>
      <c r="M190">
        <v>2084</v>
      </c>
    </row>
    <row r="191" spans="1:13" ht="12">
      <c r="A191">
        <v>189</v>
      </c>
      <c r="B191">
        <v>2085</v>
      </c>
      <c r="C191" t="s">
        <v>608</v>
      </c>
      <c r="D191" t="s">
        <v>609</v>
      </c>
      <c r="E191" s="127">
        <v>578592</v>
      </c>
      <c r="F191" s="137">
        <v>578592</v>
      </c>
      <c r="G191">
        <v>2085</v>
      </c>
      <c r="J191">
        <f t="shared" si="6"/>
        <v>6</v>
      </c>
      <c r="K191" s="138" t="s">
        <v>1140</v>
      </c>
      <c r="L191" t="str">
        <f t="shared" si="8"/>
        <v>00578592</v>
      </c>
      <c r="M191">
        <v>2085</v>
      </c>
    </row>
    <row r="192" spans="1:13" ht="12">
      <c r="A192">
        <v>190</v>
      </c>
      <c r="B192">
        <v>2086</v>
      </c>
      <c r="C192" t="s">
        <v>610</v>
      </c>
      <c r="D192" t="s">
        <v>611</v>
      </c>
      <c r="E192" s="127">
        <v>578606</v>
      </c>
      <c r="F192" s="137">
        <v>578606</v>
      </c>
      <c r="G192">
        <v>2086</v>
      </c>
      <c r="J192">
        <f t="shared" si="6"/>
        <v>6</v>
      </c>
      <c r="K192" s="138" t="s">
        <v>1140</v>
      </c>
      <c r="L192" t="str">
        <f t="shared" si="8"/>
        <v>00578606</v>
      </c>
      <c r="M192">
        <v>2086</v>
      </c>
    </row>
    <row r="193" spans="1:13" ht="12">
      <c r="A193">
        <v>191</v>
      </c>
      <c r="B193">
        <v>2087</v>
      </c>
      <c r="C193" t="s">
        <v>612</v>
      </c>
      <c r="D193" t="s">
        <v>613</v>
      </c>
      <c r="E193" s="127">
        <v>578614</v>
      </c>
      <c r="F193" s="137">
        <v>578614</v>
      </c>
      <c r="G193">
        <v>2087</v>
      </c>
      <c r="J193">
        <f t="shared" si="6"/>
        <v>6</v>
      </c>
      <c r="K193" s="138" t="s">
        <v>1140</v>
      </c>
      <c r="L193" t="str">
        <f t="shared" si="8"/>
        <v>00578614</v>
      </c>
      <c r="M193">
        <v>2087</v>
      </c>
    </row>
    <row r="194" spans="1:13" ht="12">
      <c r="A194">
        <v>192</v>
      </c>
      <c r="B194">
        <v>2088</v>
      </c>
      <c r="C194" t="s">
        <v>614</v>
      </c>
      <c r="D194" t="s">
        <v>615</v>
      </c>
      <c r="E194" s="127">
        <v>578622</v>
      </c>
      <c r="F194" s="137">
        <v>578622</v>
      </c>
      <c r="G194">
        <v>2088</v>
      </c>
      <c r="J194">
        <f t="shared" si="6"/>
        <v>6</v>
      </c>
      <c r="K194" s="138" t="s">
        <v>1140</v>
      </c>
      <c r="L194" t="str">
        <f t="shared" si="8"/>
        <v>00578622</v>
      </c>
      <c r="M194">
        <v>2088</v>
      </c>
    </row>
    <row r="195" spans="1:13" ht="12">
      <c r="A195">
        <v>193</v>
      </c>
      <c r="B195">
        <v>2089</v>
      </c>
      <c r="C195" t="s">
        <v>616</v>
      </c>
      <c r="D195" t="s">
        <v>617</v>
      </c>
      <c r="E195" s="127">
        <v>272221</v>
      </c>
      <c r="F195" s="137">
        <v>272221</v>
      </c>
      <c r="G195">
        <v>2089</v>
      </c>
      <c r="J195">
        <f aca="true" t="shared" si="9" ref="J195:J258">LEN(F195)</f>
        <v>6</v>
      </c>
      <c r="K195" s="138" t="s">
        <v>1140</v>
      </c>
      <c r="L195" t="str">
        <f t="shared" si="8"/>
        <v>00272221</v>
      </c>
      <c r="M195">
        <v>2089</v>
      </c>
    </row>
    <row r="196" spans="1:13" ht="12">
      <c r="A196">
        <v>194</v>
      </c>
      <c r="B196">
        <v>2090</v>
      </c>
      <c r="C196" t="s">
        <v>618</v>
      </c>
      <c r="D196" t="s">
        <v>619</v>
      </c>
      <c r="E196" s="127">
        <v>272248</v>
      </c>
      <c r="F196" s="137">
        <v>272248</v>
      </c>
      <c r="G196">
        <v>2090</v>
      </c>
      <c r="J196">
        <f t="shared" si="9"/>
        <v>6</v>
      </c>
      <c r="K196" s="138" t="s">
        <v>1140</v>
      </c>
      <c r="L196" t="str">
        <f t="shared" si="8"/>
        <v>00272248</v>
      </c>
      <c r="M196">
        <v>2090</v>
      </c>
    </row>
    <row r="197" spans="1:13" ht="12">
      <c r="A197">
        <v>195</v>
      </c>
      <c r="B197">
        <v>2091</v>
      </c>
      <c r="C197" t="s">
        <v>620</v>
      </c>
      <c r="D197" t="s">
        <v>621</v>
      </c>
      <c r="E197" s="127">
        <v>272256</v>
      </c>
      <c r="F197" s="137">
        <v>272256</v>
      </c>
      <c r="G197">
        <v>2091</v>
      </c>
      <c r="J197">
        <f t="shared" si="9"/>
        <v>6</v>
      </c>
      <c r="K197" s="138" t="s">
        <v>1140</v>
      </c>
      <c r="L197" t="str">
        <f t="shared" si="8"/>
        <v>00272256</v>
      </c>
      <c r="M197">
        <v>2091</v>
      </c>
    </row>
    <row r="198" spans="1:13" ht="12">
      <c r="A198">
        <v>196</v>
      </c>
      <c r="B198">
        <v>2092</v>
      </c>
      <c r="C198" t="s">
        <v>622</v>
      </c>
      <c r="D198" t="s">
        <v>623</v>
      </c>
      <c r="E198" s="127">
        <v>272264</v>
      </c>
      <c r="F198" s="137">
        <v>272264</v>
      </c>
      <c r="G198">
        <v>2092</v>
      </c>
      <c r="J198">
        <f t="shared" si="9"/>
        <v>6</v>
      </c>
      <c r="K198" s="138" t="s">
        <v>1140</v>
      </c>
      <c r="L198" t="str">
        <f t="shared" si="8"/>
        <v>00272264</v>
      </c>
      <c r="M198">
        <v>2092</v>
      </c>
    </row>
    <row r="199" spans="1:13" ht="12">
      <c r="A199">
        <v>197</v>
      </c>
      <c r="B199">
        <v>2093</v>
      </c>
      <c r="C199" t="s">
        <v>624</v>
      </c>
      <c r="D199" t="s">
        <v>625</v>
      </c>
      <c r="E199" s="127">
        <v>170551</v>
      </c>
      <c r="F199" s="137">
        <v>170551</v>
      </c>
      <c r="G199">
        <v>2093</v>
      </c>
      <c r="J199">
        <f t="shared" si="9"/>
        <v>6</v>
      </c>
      <c r="K199" s="138" t="s">
        <v>1140</v>
      </c>
      <c r="L199" t="str">
        <f t="shared" si="8"/>
        <v>00170551</v>
      </c>
      <c r="M199">
        <v>2093</v>
      </c>
    </row>
    <row r="200" spans="1:13" ht="12">
      <c r="A200">
        <v>198</v>
      </c>
      <c r="B200">
        <v>2094</v>
      </c>
      <c r="C200" t="s">
        <v>626</v>
      </c>
      <c r="D200" t="s">
        <v>627</v>
      </c>
      <c r="E200" s="127">
        <v>272281</v>
      </c>
      <c r="F200" s="137">
        <v>272281</v>
      </c>
      <c r="G200">
        <v>2094</v>
      </c>
      <c r="J200">
        <f t="shared" si="9"/>
        <v>6</v>
      </c>
      <c r="K200" s="138" t="s">
        <v>1140</v>
      </c>
      <c r="L200" t="str">
        <f t="shared" si="8"/>
        <v>00272281</v>
      </c>
      <c r="M200">
        <v>2094</v>
      </c>
    </row>
    <row r="201" spans="1:13" ht="12">
      <c r="A201">
        <v>199</v>
      </c>
      <c r="B201">
        <v>2095</v>
      </c>
      <c r="C201" t="s">
        <v>628</v>
      </c>
      <c r="D201" t="s">
        <v>629</v>
      </c>
      <c r="E201" s="127">
        <v>272299</v>
      </c>
      <c r="F201" s="137">
        <v>272299</v>
      </c>
      <c r="G201">
        <v>2095</v>
      </c>
      <c r="J201">
        <f t="shared" si="9"/>
        <v>6</v>
      </c>
      <c r="K201" s="138" t="s">
        <v>1140</v>
      </c>
      <c r="L201" t="str">
        <f t="shared" si="8"/>
        <v>00272299</v>
      </c>
      <c r="M201">
        <v>2095</v>
      </c>
    </row>
    <row r="202" spans="1:13" ht="12">
      <c r="A202">
        <v>200</v>
      </c>
      <c r="B202">
        <v>2096</v>
      </c>
      <c r="C202" t="s">
        <v>630</v>
      </c>
      <c r="D202" t="s">
        <v>631</v>
      </c>
      <c r="E202" s="127">
        <v>578631</v>
      </c>
      <c r="F202" s="137">
        <v>578631</v>
      </c>
      <c r="G202">
        <v>2096</v>
      </c>
      <c r="J202">
        <f t="shared" si="9"/>
        <v>6</v>
      </c>
      <c r="K202" s="138" t="s">
        <v>1140</v>
      </c>
      <c r="L202" t="str">
        <f t="shared" si="8"/>
        <v>00578631</v>
      </c>
      <c r="M202">
        <v>2096</v>
      </c>
    </row>
    <row r="203" spans="1:13" ht="12">
      <c r="A203">
        <v>201</v>
      </c>
      <c r="B203">
        <v>2097</v>
      </c>
      <c r="C203" t="s">
        <v>632</v>
      </c>
      <c r="D203" t="s">
        <v>633</v>
      </c>
      <c r="E203" s="127">
        <v>272311</v>
      </c>
      <c r="F203" s="137">
        <v>272311</v>
      </c>
      <c r="G203">
        <v>2097</v>
      </c>
      <c r="J203">
        <f t="shared" si="9"/>
        <v>6</v>
      </c>
      <c r="K203" s="138" t="s">
        <v>1140</v>
      </c>
      <c r="L203" t="str">
        <f aca="true" t="shared" si="10" ref="L203:L217">CONCATENATE(K203,F203)</f>
        <v>00272311</v>
      </c>
      <c r="M203">
        <v>2097</v>
      </c>
    </row>
    <row r="204" spans="1:13" ht="12">
      <c r="A204">
        <v>202</v>
      </c>
      <c r="B204">
        <v>2098</v>
      </c>
      <c r="C204" t="s">
        <v>634</v>
      </c>
      <c r="D204" t="s">
        <v>635</v>
      </c>
      <c r="E204" s="127">
        <v>272337</v>
      </c>
      <c r="F204" s="137">
        <v>272337</v>
      </c>
      <c r="G204">
        <v>2098</v>
      </c>
      <c r="J204">
        <f t="shared" si="9"/>
        <v>6</v>
      </c>
      <c r="K204" s="138" t="s">
        <v>1140</v>
      </c>
      <c r="L204" t="str">
        <f t="shared" si="10"/>
        <v>00272337</v>
      </c>
      <c r="M204">
        <v>2098</v>
      </c>
    </row>
    <row r="205" spans="1:13" ht="12">
      <c r="A205">
        <v>203</v>
      </c>
      <c r="B205">
        <v>2099</v>
      </c>
      <c r="C205" t="s">
        <v>636</v>
      </c>
      <c r="D205" t="s">
        <v>637</v>
      </c>
      <c r="E205" s="127">
        <v>272345</v>
      </c>
      <c r="F205" s="137">
        <v>272345</v>
      </c>
      <c r="G205">
        <v>2099</v>
      </c>
      <c r="J205">
        <f t="shared" si="9"/>
        <v>6</v>
      </c>
      <c r="K205" s="138" t="s">
        <v>1140</v>
      </c>
      <c r="L205" t="str">
        <f t="shared" si="10"/>
        <v>00272345</v>
      </c>
      <c r="M205">
        <v>2099</v>
      </c>
    </row>
    <row r="206" spans="1:13" ht="12">
      <c r="A206">
        <v>204</v>
      </c>
      <c r="B206">
        <v>2100</v>
      </c>
      <c r="C206" t="s">
        <v>638</v>
      </c>
      <c r="D206" t="s">
        <v>639</v>
      </c>
      <c r="E206" s="127">
        <v>272361</v>
      </c>
      <c r="F206" s="137">
        <v>272361</v>
      </c>
      <c r="G206">
        <v>2100</v>
      </c>
      <c r="J206">
        <f t="shared" si="9"/>
        <v>6</v>
      </c>
      <c r="K206" s="138" t="s">
        <v>1140</v>
      </c>
      <c r="L206" t="str">
        <f t="shared" si="10"/>
        <v>00272361</v>
      </c>
      <c r="M206">
        <v>2100</v>
      </c>
    </row>
    <row r="207" spans="1:13" ht="12">
      <c r="A207">
        <v>205</v>
      </c>
      <c r="B207">
        <v>2101</v>
      </c>
      <c r="C207" t="s">
        <v>640</v>
      </c>
      <c r="D207" t="s">
        <v>641</v>
      </c>
      <c r="E207" s="127">
        <v>272370</v>
      </c>
      <c r="F207" s="137">
        <v>272370</v>
      </c>
      <c r="G207">
        <v>2101</v>
      </c>
      <c r="J207">
        <f t="shared" si="9"/>
        <v>6</v>
      </c>
      <c r="K207" s="138" t="s">
        <v>1140</v>
      </c>
      <c r="L207" t="str">
        <f t="shared" si="10"/>
        <v>00272370</v>
      </c>
      <c r="M207">
        <v>2101</v>
      </c>
    </row>
    <row r="208" spans="1:13" ht="12">
      <c r="A208">
        <v>206</v>
      </c>
      <c r="B208">
        <v>2102</v>
      </c>
      <c r="C208" t="s">
        <v>642</v>
      </c>
      <c r="D208" t="s">
        <v>643</v>
      </c>
      <c r="E208" s="127">
        <v>578649</v>
      </c>
      <c r="F208" s="137">
        <v>578649</v>
      </c>
      <c r="G208">
        <v>2102</v>
      </c>
      <c r="J208">
        <f t="shared" si="9"/>
        <v>6</v>
      </c>
      <c r="K208" s="138" t="s">
        <v>1140</v>
      </c>
      <c r="L208" t="str">
        <f t="shared" si="10"/>
        <v>00578649</v>
      </c>
      <c r="M208">
        <v>2102</v>
      </c>
    </row>
    <row r="209" spans="1:13" ht="12">
      <c r="A209">
        <v>207</v>
      </c>
      <c r="B209">
        <v>2103</v>
      </c>
      <c r="C209" t="s">
        <v>644</v>
      </c>
      <c r="D209" t="s">
        <v>645</v>
      </c>
      <c r="E209" s="127">
        <v>272400</v>
      </c>
      <c r="F209" s="137">
        <v>272400</v>
      </c>
      <c r="G209">
        <v>2103</v>
      </c>
      <c r="J209">
        <f t="shared" si="9"/>
        <v>6</v>
      </c>
      <c r="K209" s="138" t="s">
        <v>1140</v>
      </c>
      <c r="L209" t="str">
        <f t="shared" si="10"/>
        <v>00272400</v>
      </c>
      <c r="M209">
        <v>2103</v>
      </c>
    </row>
    <row r="210" spans="1:13" ht="12">
      <c r="A210">
        <v>208</v>
      </c>
      <c r="B210">
        <v>2104</v>
      </c>
      <c r="C210" t="s">
        <v>646</v>
      </c>
      <c r="D210" t="s">
        <v>647</v>
      </c>
      <c r="E210" s="127">
        <v>578657</v>
      </c>
      <c r="F210" s="137">
        <v>578657</v>
      </c>
      <c r="G210">
        <v>2104</v>
      </c>
      <c r="J210">
        <f t="shared" si="9"/>
        <v>6</v>
      </c>
      <c r="K210" s="138" t="s">
        <v>1140</v>
      </c>
      <c r="L210" t="str">
        <f t="shared" si="10"/>
        <v>00578657</v>
      </c>
      <c r="M210">
        <v>2104</v>
      </c>
    </row>
    <row r="211" spans="1:13" ht="12">
      <c r="A211">
        <v>209</v>
      </c>
      <c r="B211">
        <v>2105</v>
      </c>
      <c r="C211" t="s">
        <v>648</v>
      </c>
      <c r="D211" t="s">
        <v>649</v>
      </c>
      <c r="E211" s="127">
        <v>272418</v>
      </c>
      <c r="F211" s="137">
        <v>272418</v>
      </c>
      <c r="G211">
        <v>2105</v>
      </c>
      <c r="J211">
        <f t="shared" si="9"/>
        <v>6</v>
      </c>
      <c r="K211" s="138" t="s">
        <v>1140</v>
      </c>
      <c r="L211" t="str">
        <f t="shared" si="10"/>
        <v>00272418</v>
      </c>
      <c r="M211">
        <v>2105</v>
      </c>
    </row>
    <row r="212" spans="1:13" ht="12">
      <c r="A212">
        <v>210</v>
      </c>
      <c r="B212">
        <v>2106</v>
      </c>
      <c r="C212" t="s">
        <v>650</v>
      </c>
      <c r="D212" t="s">
        <v>651</v>
      </c>
      <c r="E212" s="127">
        <v>578665</v>
      </c>
      <c r="F212" s="137">
        <v>578665</v>
      </c>
      <c r="G212">
        <v>2106</v>
      </c>
      <c r="J212">
        <f t="shared" si="9"/>
        <v>6</v>
      </c>
      <c r="K212" s="138" t="s">
        <v>1140</v>
      </c>
      <c r="L212" t="str">
        <f t="shared" si="10"/>
        <v>00578665</v>
      </c>
      <c r="M212">
        <v>2106</v>
      </c>
    </row>
    <row r="213" spans="1:13" ht="12">
      <c r="A213">
        <v>211</v>
      </c>
      <c r="B213">
        <v>2107</v>
      </c>
      <c r="C213" t="s">
        <v>652</v>
      </c>
      <c r="D213" t="s">
        <v>653</v>
      </c>
      <c r="E213" s="127">
        <v>271829</v>
      </c>
      <c r="F213" s="137">
        <v>271829</v>
      </c>
      <c r="G213">
        <v>2107</v>
      </c>
      <c r="J213">
        <f t="shared" si="9"/>
        <v>6</v>
      </c>
      <c r="K213" s="138" t="s">
        <v>1140</v>
      </c>
      <c r="L213" t="str">
        <f t="shared" si="10"/>
        <v>00271829</v>
      </c>
      <c r="M213">
        <v>2107</v>
      </c>
    </row>
    <row r="214" spans="1:13" ht="12">
      <c r="A214">
        <v>212</v>
      </c>
      <c r="B214">
        <v>2108</v>
      </c>
      <c r="C214" t="s">
        <v>654</v>
      </c>
      <c r="D214" t="s">
        <v>655</v>
      </c>
      <c r="E214" s="127">
        <v>272426</v>
      </c>
      <c r="F214" s="137">
        <v>272426</v>
      </c>
      <c r="G214">
        <v>2108</v>
      </c>
      <c r="J214">
        <f t="shared" si="9"/>
        <v>6</v>
      </c>
      <c r="K214" s="138" t="s">
        <v>1140</v>
      </c>
      <c r="L214" t="str">
        <f t="shared" si="10"/>
        <v>00272426</v>
      </c>
      <c r="M214">
        <v>2108</v>
      </c>
    </row>
    <row r="215" spans="1:13" ht="12">
      <c r="A215">
        <v>213</v>
      </c>
      <c r="B215">
        <v>2109</v>
      </c>
      <c r="C215" t="s">
        <v>656</v>
      </c>
      <c r="D215" t="s">
        <v>657</v>
      </c>
      <c r="E215" s="127">
        <v>272434</v>
      </c>
      <c r="F215" s="137">
        <v>272434</v>
      </c>
      <c r="G215">
        <v>2109</v>
      </c>
      <c r="J215">
        <f t="shared" si="9"/>
        <v>6</v>
      </c>
      <c r="K215" s="138" t="s">
        <v>1140</v>
      </c>
      <c r="L215" t="str">
        <f t="shared" si="10"/>
        <v>00272434</v>
      </c>
      <c r="M215">
        <v>2109</v>
      </c>
    </row>
    <row r="216" spans="1:13" ht="12">
      <c r="A216">
        <v>214</v>
      </c>
      <c r="B216">
        <v>2110</v>
      </c>
      <c r="C216" t="s">
        <v>658</v>
      </c>
      <c r="D216" t="s">
        <v>659</v>
      </c>
      <c r="E216" s="127">
        <v>578673</v>
      </c>
      <c r="F216" s="137">
        <v>578673</v>
      </c>
      <c r="G216">
        <v>2110</v>
      </c>
      <c r="J216">
        <f t="shared" si="9"/>
        <v>6</v>
      </c>
      <c r="K216" s="138" t="s">
        <v>1140</v>
      </c>
      <c r="L216" t="str">
        <f t="shared" si="10"/>
        <v>00578673</v>
      </c>
      <c r="M216">
        <v>2110</v>
      </c>
    </row>
    <row r="217" spans="1:13" ht="12">
      <c r="A217">
        <v>215</v>
      </c>
      <c r="B217">
        <v>2111</v>
      </c>
      <c r="C217" t="s">
        <v>660</v>
      </c>
      <c r="D217" t="s">
        <v>661</v>
      </c>
      <c r="E217" s="127">
        <v>272451</v>
      </c>
      <c r="F217" s="137">
        <v>272451</v>
      </c>
      <c r="G217">
        <v>2111</v>
      </c>
      <c r="J217">
        <f t="shared" si="9"/>
        <v>6</v>
      </c>
      <c r="K217" s="138" t="s">
        <v>1140</v>
      </c>
      <c r="L217" t="str">
        <f t="shared" si="10"/>
        <v>00272451</v>
      </c>
      <c r="M217">
        <v>2111</v>
      </c>
    </row>
    <row r="218" spans="1:10" ht="12">
      <c r="A218">
        <v>216</v>
      </c>
      <c r="E218" s="127"/>
      <c r="J218">
        <f t="shared" si="9"/>
        <v>0</v>
      </c>
    </row>
    <row r="219" spans="1:10" ht="12">
      <c r="A219">
        <v>217</v>
      </c>
      <c r="B219" t="s">
        <v>662</v>
      </c>
      <c r="E219" s="127"/>
      <c r="G219" t="s">
        <v>662</v>
      </c>
      <c r="J219">
        <f t="shared" si="9"/>
        <v>0</v>
      </c>
    </row>
    <row r="220" spans="1:10" ht="12">
      <c r="A220">
        <v>218</v>
      </c>
      <c r="E220" s="127"/>
      <c r="J220">
        <f t="shared" si="9"/>
        <v>0</v>
      </c>
    </row>
    <row r="221" spans="1:13" ht="12">
      <c r="A221">
        <v>219</v>
      </c>
      <c r="B221">
        <v>3001</v>
      </c>
      <c r="C221" t="s">
        <v>663</v>
      </c>
      <c r="D221" t="s">
        <v>664</v>
      </c>
      <c r="E221" s="127">
        <v>653560</v>
      </c>
      <c r="F221" s="137">
        <v>653560</v>
      </c>
      <c r="G221">
        <v>3001</v>
      </c>
      <c r="J221">
        <f t="shared" si="9"/>
        <v>6</v>
      </c>
      <c r="K221" s="138" t="s">
        <v>1140</v>
      </c>
      <c r="L221" t="str">
        <f aca="true" t="shared" si="11" ref="L221:L252">CONCATENATE(K221,F221)</f>
        <v>00653560</v>
      </c>
      <c r="M221">
        <v>3001</v>
      </c>
    </row>
    <row r="222" spans="1:13" ht="12">
      <c r="A222">
        <v>220</v>
      </c>
      <c r="B222">
        <v>3002</v>
      </c>
      <c r="C222" t="s">
        <v>665</v>
      </c>
      <c r="D222" t="s">
        <v>666</v>
      </c>
      <c r="E222" s="127">
        <v>653691</v>
      </c>
      <c r="F222" s="137">
        <v>653691</v>
      </c>
      <c r="G222">
        <v>3002</v>
      </c>
      <c r="J222">
        <f t="shared" si="9"/>
        <v>6</v>
      </c>
      <c r="K222" s="138" t="s">
        <v>1140</v>
      </c>
      <c r="L222" t="str">
        <f t="shared" si="11"/>
        <v>00653691</v>
      </c>
      <c r="M222">
        <v>3002</v>
      </c>
    </row>
    <row r="223" spans="1:13" ht="12">
      <c r="A223">
        <v>221</v>
      </c>
      <c r="B223">
        <v>3003</v>
      </c>
      <c r="C223" t="s">
        <v>667</v>
      </c>
      <c r="D223" t="s">
        <v>668</v>
      </c>
      <c r="E223" s="127">
        <v>272493</v>
      </c>
      <c r="F223" s="137">
        <v>272493</v>
      </c>
      <c r="G223">
        <v>3003</v>
      </c>
      <c r="J223">
        <f t="shared" si="9"/>
        <v>6</v>
      </c>
      <c r="K223" s="138" t="s">
        <v>1140</v>
      </c>
      <c r="L223" t="str">
        <f t="shared" si="11"/>
        <v>00272493</v>
      </c>
      <c r="M223">
        <v>3003</v>
      </c>
    </row>
    <row r="224" spans="1:13" ht="12">
      <c r="A224">
        <v>222</v>
      </c>
      <c r="B224">
        <v>3004</v>
      </c>
      <c r="C224" t="s">
        <v>669</v>
      </c>
      <c r="D224" t="s">
        <v>670</v>
      </c>
      <c r="E224" s="127">
        <v>654141</v>
      </c>
      <c r="F224" s="137">
        <v>654141</v>
      </c>
      <c r="G224">
        <v>3004</v>
      </c>
      <c r="J224">
        <f t="shared" si="9"/>
        <v>6</v>
      </c>
      <c r="K224" s="138" t="s">
        <v>1140</v>
      </c>
      <c r="L224" t="str">
        <f t="shared" si="11"/>
        <v>00654141</v>
      </c>
      <c r="M224">
        <v>3004</v>
      </c>
    </row>
    <row r="225" spans="1:13" ht="12">
      <c r="A225">
        <v>223</v>
      </c>
      <c r="B225">
        <v>3005</v>
      </c>
      <c r="C225" t="s">
        <v>671</v>
      </c>
      <c r="D225" t="s">
        <v>672</v>
      </c>
      <c r="E225" s="127">
        <v>272515</v>
      </c>
      <c r="F225" s="137">
        <v>272515</v>
      </c>
      <c r="G225">
        <v>3005</v>
      </c>
      <c r="J225">
        <f t="shared" si="9"/>
        <v>6</v>
      </c>
      <c r="K225" s="138" t="s">
        <v>1140</v>
      </c>
      <c r="L225" t="str">
        <f t="shared" si="11"/>
        <v>00272515</v>
      </c>
      <c r="M225">
        <v>3005</v>
      </c>
    </row>
    <row r="226" spans="1:13" ht="12">
      <c r="A226">
        <v>224</v>
      </c>
      <c r="B226">
        <v>3006</v>
      </c>
      <c r="C226" t="s">
        <v>673</v>
      </c>
      <c r="D226" t="s">
        <v>674</v>
      </c>
      <c r="E226" s="127">
        <v>272523</v>
      </c>
      <c r="F226" s="137">
        <v>272523</v>
      </c>
      <c r="G226">
        <v>3006</v>
      </c>
      <c r="J226">
        <f t="shared" si="9"/>
        <v>6</v>
      </c>
      <c r="K226" s="138" t="s">
        <v>1140</v>
      </c>
      <c r="L226" t="str">
        <f t="shared" si="11"/>
        <v>00272523</v>
      </c>
      <c r="M226">
        <v>3006</v>
      </c>
    </row>
    <row r="227" spans="1:13" ht="12">
      <c r="A227">
        <v>225</v>
      </c>
      <c r="B227">
        <v>3007</v>
      </c>
      <c r="C227" t="s">
        <v>675</v>
      </c>
      <c r="D227" t="s">
        <v>676</v>
      </c>
      <c r="E227" s="127">
        <v>654001</v>
      </c>
      <c r="F227" s="137">
        <v>654001</v>
      </c>
      <c r="G227">
        <v>3007</v>
      </c>
      <c r="J227">
        <f t="shared" si="9"/>
        <v>6</v>
      </c>
      <c r="K227" s="138" t="s">
        <v>1140</v>
      </c>
      <c r="L227" t="str">
        <f t="shared" si="11"/>
        <v>00654001</v>
      </c>
      <c r="M227">
        <v>3007</v>
      </c>
    </row>
    <row r="228" spans="1:13" ht="12">
      <c r="A228">
        <v>226</v>
      </c>
      <c r="B228">
        <v>3008</v>
      </c>
      <c r="C228" t="s">
        <v>677</v>
      </c>
      <c r="D228" t="s">
        <v>678</v>
      </c>
      <c r="E228" s="127">
        <v>653675</v>
      </c>
      <c r="F228" s="137">
        <v>653675</v>
      </c>
      <c r="G228">
        <v>3008</v>
      </c>
      <c r="J228">
        <f t="shared" si="9"/>
        <v>6</v>
      </c>
      <c r="K228" s="138" t="s">
        <v>1140</v>
      </c>
      <c r="L228" t="str">
        <f t="shared" si="11"/>
        <v>00653675</v>
      </c>
      <c r="M228">
        <v>3008</v>
      </c>
    </row>
    <row r="229" spans="1:13" ht="12">
      <c r="A229">
        <v>227</v>
      </c>
      <c r="B229">
        <v>3009</v>
      </c>
      <c r="C229" t="s">
        <v>679</v>
      </c>
      <c r="D229" t="s">
        <v>680</v>
      </c>
      <c r="E229" s="127">
        <v>272558</v>
      </c>
      <c r="F229" s="137">
        <v>272558</v>
      </c>
      <c r="G229">
        <v>3009</v>
      </c>
      <c r="J229">
        <f t="shared" si="9"/>
        <v>6</v>
      </c>
      <c r="K229" s="138" t="s">
        <v>1140</v>
      </c>
      <c r="L229" t="str">
        <f t="shared" si="11"/>
        <v>00272558</v>
      </c>
      <c r="M229">
        <v>3009</v>
      </c>
    </row>
    <row r="230" spans="1:13" ht="12">
      <c r="A230">
        <v>228</v>
      </c>
      <c r="B230">
        <v>3010</v>
      </c>
      <c r="C230" t="s">
        <v>681</v>
      </c>
      <c r="D230" t="s">
        <v>682</v>
      </c>
      <c r="E230" s="127">
        <v>486299</v>
      </c>
      <c r="F230" s="137">
        <v>486299</v>
      </c>
      <c r="G230">
        <v>3010</v>
      </c>
      <c r="J230">
        <f t="shared" si="9"/>
        <v>6</v>
      </c>
      <c r="K230" s="138" t="s">
        <v>1140</v>
      </c>
      <c r="L230" t="str">
        <f t="shared" si="11"/>
        <v>00486299</v>
      </c>
      <c r="M230">
        <v>3010</v>
      </c>
    </row>
    <row r="231" spans="1:13" ht="12">
      <c r="A231">
        <v>229</v>
      </c>
      <c r="B231">
        <v>3011</v>
      </c>
      <c r="C231" t="s">
        <v>683</v>
      </c>
      <c r="D231" t="s">
        <v>684</v>
      </c>
      <c r="E231" s="127">
        <v>272566</v>
      </c>
      <c r="F231" s="137">
        <v>272566</v>
      </c>
      <c r="G231">
        <v>3011</v>
      </c>
      <c r="J231">
        <f t="shared" si="9"/>
        <v>6</v>
      </c>
      <c r="K231" s="138" t="s">
        <v>1140</v>
      </c>
      <c r="L231" t="str">
        <f t="shared" si="11"/>
        <v>00272566</v>
      </c>
      <c r="M231">
        <v>3011</v>
      </c>
    </row>
    <row r="232" spans="1:13" ht="12">
      <c r="A232">
        <v>230</v>
      </c>
      <c r="B232">
        <v>3012</v>
      </c>
      <c r="C232" t="s">
        <v>685</v>
      </c>
      <c r="D232" t="s">
        <v>686</v>
      </c>
      <c r="E232" s="127">
        <v>272574</v>
      </c>
      <c r="F232" s="137">
        <v>272574</v>
      </c>
      <c r="G232">
        <v>3012</v>
      </c>
      <c r="J232">
        <f t="shared" si="9"/>
        <v>6</v>
      </c>
      <c r="K232" s="138" t="s">
        <v>1140</v>
      </c>
      <c r="L232" t="str">
        <f t="shared" si="11"/>
        <v>00272574</v>
      </c>
      <c r="M232">
        <v>3012</v>
      </c>
    </row>
    <row r="233" spans="1:13" ht="12">
      <c r="A233">
        <v>231</v>
      </c>
      <c r="B233">
        <v>3013</v>
      </c>
      <c r="C233" t="s">
        <v>687</v>
      </c>
      <c r="D233" t="s">
        <v>688</v>
      </c>
      <c r="E233" s="127">
        <v>272582</v>
      </c>
      <c r="F233" s="137">
        <v>272582</v>
      </c>
      <c r="G233">
        <v>3013</v>
      </c>
      <c r="J233">
        <f t="shared" si="9"/>
        <v>6</v>
      </c>
      <c r="K233" s="138" t="s">
        <v>1140</v>
      </c>
      <c r="L233" t="str">
        <f t="shared" si="11"/>
        <v>00272582</v>
      </c>
      <c r="M233">
        <v>3013</v>
      </c>
    </row>
    <row r="234" spans="1:13" ht="12">
      <c r="A234">
        <v>232</v>
      </c>
      <c r="B234">
        <v>3014</v>
      </c>
      <c r="C234" t="s">
        <v>689</v>
      </c>
      <c r="D234" t="s">
        <v>690</v>
      </c>
      <c r="E234" s="127">
        <v>272591</v>
      </c>
      <c r="F234" s="137">
        <v>272591</v>
      </c>
      <c r="G234">
        <v>3014</v>
      </c>
      <c r="J234">
        <f t="shared" si="9"/>
        <v>6</v>
      </c>
      <c r="K234" s="138" t="s">
        <v>1140</v>
      </c>
      <c r="L234" t="str">
        <f t="shared" si="11"/>
        <v>00272591</v>
      </c>
      <c r="M234">
        <v>3014</v>
      </c>
    </row>
    <row r="235" spans="1:13" ht="12">
      <c r="A235">
        <v>233</v>
      </c>
      <c r="B235">
        <v>3015</v>
      </c>
      <c r="C235" t="s">
        <v>691</v>
      </c>
      <c r="D235" t="s">
        <v>692</v>
      </c>
      <c r="E235" s="127">
        <v>272612</v>
      </c>
      <c r="F235" s="137">
        <v>272612</v>
      </c>
      <c r="G235">
        <v>3015</v>
      </c>
      <c r="J235">
        <f t="shared" si="9"/>
        <v>6</v>
      </c>
      <c r="K235" s="138" t="s">
        <v>1140</v>
      </c>
      <c r="L235" t="str">
        <f t="shared" si="11"/>
        <v>00272612</v>
      </c>
      <c r="M235">
        <v>3015</v>
      </c>
    </row>
    <row r="236" spans="1:13" ht="12">
      <c r="A236">
        <v>234</v>
      </c>
      <c r="B236">
        <v>3016</v>
      </c>
      <c r="C236" t="s">
        <v>693</v>
      </c>
      <c r="D236" t="s">
        <v>694</v>
      </c>
      <c r="E236" s="127">
        <v>272621</v>
      </c>
      <c r="F236" s="137">
        <v>272621</v>
      </c>
      <c r="G236">
        <v>3016</v>
      </c>
      <c r="J236">
        <f t="shared" si="9"/>
        <v>6</v>
      </c>
      <c r="K236" s="138" t="s">
        <v>1140</v>
      </c>
      <c r="L236" t="str">
        <f t="shared" si="11"/>
        <v>00272621</v>
      </c>
      <c r="M236">
        <v>3016</v>
      </c>
    </row>
    <row r="237" spans="1:13" ht="12">
      <c r="A237">
        <v>235</v>
      </c>
      <c r="B237">
        <v>3017</v>
      </c>
      <c r="C237" t="s">
        <v>695</v>
      </c>
      <c r="D237" t="s">
        <v>696</v>
      </c>
      <c r="E237" s="127">
        <v>653594</v>
      </c>
      <c r="F237" s="137">
        <v>653594</v>
      </c>
      <c r="G237">
        <v>3017</v>
      </c>
      <c r="J237">
        <f t="shared" si="9"/>
        <v>6</v>
      </c>
      <c r="K237" s="138" t="s">
        <v>1140</v>
      </c>
      <c r="L237" t="str">
        <f t="shared" si="11"/>
        <v>00653594</v>
      </c>
      <c r="M237">
        <v>3017</v>
      </c>
    </row>
    <row r="238" spans="1:13" ht="12">
      <c r="A238">
        <v>236</v>
      </c>
      <c r="B238">
        <v>3018</v>
      </c>
      <c r="C238" t="s">
        <v>697</v>
      </c>
      <c r="D238" t="s">
        <v>698</v>
      </c>
      <c r="E238" s="127">
        <v>272647</v>
      </c>
      <c r="F238" s="137">
        <v>272647</v>
      </c>
      <c r="G238">
        <v>3018</v>
      </c>
      <c r="J238">
        <f t="shared" si="9"/>
        <v>6</v>
      </c>
      <c r="K238" s="138" t="s">
        <v>1140</v>
      </c>
      <c r="L238" t="str">
        <f t="shared" si="11"/>
        <v>00272647</v>
      </c>
      <c r="M238">
        <v>3018</v>
      </c>
    </row>
    <row r="239" spans="1:13" ht="12">
      <c r="A239">
        <v>237</v>
      </c>
      <c r="B239">
        <v>3019</v>
      </c>
      <c r="C239" t="s">
        <v>699</v>
      </c>
      <c r="D239" t="s">
        <v>700</v>
      </c>
      <c r="E239" s="127">
        <v>653616</v>
      </c>
      <c r="F239" s="137">
        <v>653616</v>
      </c>
      <c r="G239">
        <v>3019</v>
      </c>
      <c r="J239">
        <f t="shared" si="9"/>
        <v>6</v>
      </c>
      <c r="K239" s="138" t="s">
        <v>1140</v>
      </c>
      <c r="L239" t="str">
        <f t="shared" si="11"/>
        <v>00653616</v>
      </c>
      <c r="M239">
        <v>3019</v>
      </c>
    </row>
    <row r="240" spans="1:13" ht="12">
      <c r="A240">
        <v>238</v>
      </c>
      <c r="B240">
        <v>3020</v>
      </c>
      <c r="C240" t="s">
        <v>701</v>
      </c>
      <c r="D240" t="s">
        <v>702</v>
      </c>
      <c r="E240" s="127">
        <v>272663</v>
      </c>
      <c r="F240" s="137">
        <v>272663</v>
      </c>
      <c r="G240">
        <v>3020</v>
      </c>
      <c r="J240">
        <f t="shared" si="9"/>
        <v>6</v>
      </c>
      <c r="K240" s="138" t="s">
        <v>1140</v>
      </c>
      <c r="L240" t="str">
        <f t="shared" si="11"/>
        <v>00272663</v>
      </c>
      <c r="M240">
        <v>3020</v>
      </c>
    </row>
    <row r="241" spans="1:13" ht="12">
      <c r="A241">
        <v>239</v>
      </c>
      <c r="B241">
        <v>3021</v>
      </c>
      <c r="C241" t="s">
        <v>703</v>
      </c>
      <c r="D241" t="s">
        <v>704</v>
      </c>
      <c r="E241" s="127">
        <v>578720</v>
      </c>
      <c r="F241" s="137">
        <v>578720</v>
      </c>
      <c r="G241">
        <v>3021</v>
      </c>
      <c r="J241">
        <f t="shared" si="9"/>
        <v>6</v>
      </c>
      <c r="K241" s="138" t="s">
        <v>1140</v>
      </c>
      <c r="L241" t="str">
        <f t="shared" si="11"/>
        <v>00578720</v>
      </c>
      <c r="M241">
        <v>3021</v>
      </c>
    </row>
    <row r="242" spans="1:13" ht="12">
      <c r="A242">
        <v>240</v>
      </c>
      <c r="B242">
        <v>3022</v>
      </c>
      <c r="C242" t="s">
        <v>705</v>
      </c>
      <c r="D242" t="s">
        <v>706</v>
      </c>
      <c r="E242" s="127">
        <v>272671</v>
      </c>
      <c r="F242" s="137">
        <v>272671</v>
      </c>
      <c r="G242">
        <v>3022</v>
      </c>
      <c r="J242">
        <f t="shared" si="9"/>
        <v>6</v>
      </c>
      <c r="K242" s="138" t="s">
        <v>1140</v>
      </c>
      <c r="L242" t="str">
        <f t="shared" si="11"/>
        <v>00272671</v>
      </c>
      <c r="M242">
        <v>3022</v>
      </c>
    </row>
    <row r="243" spans="1:13" ht="12">
      <c r="A243">
        <v>241</v>
      </c>
      <c r="B243">
        <v>3023</v>
      </c>
      <c r="C243" t="s">
        <v>707</v>
      </c>
      <c r="D243" t="s">
        <v>708</v>
      </c>
      <c r="E243" s="127">
        <v>272680</v>
      </c>
      <c r="F243" s="137">
        <v>272680</v>
      </c>
      <c r="G243">
        <v>3023</v>
      </c>
      <c r="J243">
        <f t="shared" si="9"/>
        <v>6</v>
      </c>
      <c r="K243" s="138" t="s">
        <v>1140</v>
      </c>
      <c r="L243" t="str">
        <f t="shared" si="11"/>
        <v>00272680</v>
      </c>
      <c r="M243">
        <v>3023</v>
      </c>
    </row>
    <row r="244" spans="1:13" ht="12">
      <c r="A244">
        <v>242</v>
      </c>
      <c r="B244">
        <v>3024</v>
      </c>
      <c r="C244" t="s">
        <v>709</v>
      </c>
      <c r="D244" t="s">
        <v>710</v>
      </c>
      <c r="E244" s="127">
        <v>190187</v>
      </c>
      <c r="F244" s="137">
        <v>190187</v>
      </c>
      <c r="G244">
        <v>3024</v>
      </c>
      <c r="J244">
        <f t="shared" si="9"/>
        <v>6</v>
      </c>
      <c r="K244" s="138" t="s">
        <v>1140</v>
      </c>
      <c r="L244" t="str">
        <f t="shared" si="11"/>
        <v>00190187</v>
      </c>
      <c r="M244">
        <v>3024</v>
      </c>
    </row>
    <row r="245" spans="1:13" ht="12">
      <c r="A245">
        <v>243</v>
      </c>
      <c r="B245">
        <v>3025</v>
      </c>
      <c r="C245" t="s">
        <v>711</v>
      </c>
      <c r="D245" t="s">
        <v>712</v>
      </c>
      <c r="E245" s="127">
        <v>272710</v>
      </c>
      <c r="F245" s="137">
        <v>272710</v>
      </c>
      <c r="G245">
        <v>3025</v>
      </c>
      <c r="J245">
        <f t="shared" si="9"/>
        <v>6</v>
      </c>
      <c r="K245" s="138" t="s">
        <v>1140</v>
      </c>
      <c r="L245" t="str">
        <f t="shared" si="11"/>
        <v>00272710</v>
      </c>
      <c r="M245">
        <v>3025</v>
      </c>
    </row>
    <row r="246" spans="1:13" ht="12">
      <c r="A246">
        <v>244</v>
      </c>
      <c r="B246">
        <v>3026</v>
      </c>
      <c r="C246" t="s">
        <v>713</v>
      </c>
      <c r="D246" t="s">
        <v>714</v>
      </c>
      <c r="E246" s="127">
        <v>272728</v>
      </c>
      <c r="F246" s="137">
        <v>272728</v>
      </c>
      <c r="G246">
        <v>3026</v>
      </c>
      <c r="J246">
        <f t="shared" si="9"/>
        <v>6</v>
      </c>
      <c r="K246" s="138" t="s">
        <v>1140</v>
      </c>
      <c r="L246" t="str">
        <f t="shared" si="11"/>
        <v>00272728</v>
      </c>
      <c r="M246">
        <v>3026</v>
      </c>
    </row>
    <row r="247" spans="1:13" ht="12">
      <c r="A247">
        <v>245</v>
      </c>
      <c r="B247">
        <v>3027</v>
      </c>
      <c r="C247" t="s">
        <v>715</v>
      </c>
      <c r="D247" t="s">
        <v>716</v>
      </c>
      <c r="E247" s="127">
        <v>272736</v>
      </c>
      <c r="F247" s="137">
        <v>272736</v>
      </c>
      <c r="G247">
        <v>3027</v>
      </c>
      <c r="J247">
        <f t="shared" si="9"/>
        <v>6</v>
      </c>
      <c r="K247" s="138" t="s">
        <v>1140</v>
      </c>
      <c r="L247" t="str">
        <f t="shared" si="11"/>
        <v>00272736</v>
      </c>
      <c r="M247">
        <v>3027</v>
      </c>
    </row>
    <row r="248" spans="1:13" ht="12">
      <c r="A248">
        <v>246</v>
      </c>
      <c r="B248">
        <v>3028</v>
      </c>
      <c r="C248" t="s">
        <v>717</v>
      </c>
      <c r="D248" t="s">
        <v>718</v>
      </c>
      <c r="E248" s="127">
        <v>272744</v>
      </c>
      <c r="F248" s="137">
        <v>272744</v>
      </c>
      <c r="G248">
        <v>3028</v>
      </c>
      <c r="J248">
        <f t="shared" si="9"/>
        <v>6</v>
      </c>
      <c r="K248" s="138" t="s">
        <v>1140</v>
      </c>
      <c r="L248" t="str">
        <f t="shared" si="11"/>
        <v>00272744</v>
      </c>
      <c r="M248">
        <v>3028</v>
      </c>
    </row>
    <row r="249" spans="1:13" ht="12">
      <c r="A249">
        <v>247</v>
      </c>
      <c r="B249">
        <v>3029</v>
      </c>
      <c r="C249" t="s">
        <v>719</v>
      </c>
      <c r="D249" t="s">
        <v>720</v>
      </c>
      <c r="E249" s="127">
        <v>654116</v>
      </c>
      <c r="F249" s="137">
        <v>654116</v>
      </c>
      <c r="G249">
        <v>3029</v>
      </c>
      <c r="J249">
        <f t="shared" si="9"/>
        <v>6</v>
      </c>
      <c r="K249" s="138" t="s">
        <v>1140</v>
      </c>
      <c r="L249" t="str">
        <f t="shared" si="11"/>
        <v>00654116</v>
      </c>
      <c r="M249">
        <v>3029</v>
      </c>
    </row>
    <row r="250" spans="1:13" ht="12">
      <c r="A250">
        <v>248</v>
      </c>
      <c r="B250">
        <v>3030</v>
      </c>
      <c r="C250" t="s">
        <v>721</v>
      </c>
      <c r="D250" t="s">
        <v>722</v>
      </c>
      <c r="E250" s="127">
        <v>273147</v>
      </c>
      <c r="F250" s="137">
        <v>273147</v>
      </c>
      <c r="G250">
        <v>3030</v>
      </c>
      <c r="J250">
        <f t="shared" si="9"/>
        <v>6</v>
      </c>
      <c r="K250" s="138" t="s">
        <v>1140</v>
      </c>
      <c r="L250" t="str">
        <f t="shared" si="11"/>
        <v>00273147</v>
      </c>
      <c r="M250">
        <v>3030</v>
      </c>
    </row>
    <row r="251" spans="1:13" ht="12">
      <c r="A251">
        <v>249</v>
      </c>
      <c r="B251">
        <v>3031</v>
      </c>
      <c r="C251" t="s">
        <v>723</v>
      </c>
      <c r="D251" t="s">
        <v>724</v>
      </c>
      <c r="E251" s="127">
        <v>653608</v>
      </c>
      <c r="F251" s="137">
        <v>653608</v>
      </c>
      <c r="G251">
        <v>3031</v>
      </c>
      <c r="J251">
        <f t="shared" si="9"/>
        <v>6</v>
      </c>
      <c r="K251" s="138" t="s">
        <v>1140</v>
      </c>
      <c r="L251" t="str">
        <f t="shared" si="11"/>
        <v>00653608</v>
      </c>
      <c r="M251">
        <v>3031</v>
      </c>
    </row>
    <row r="252" spans="1:13" ht="12">
      <c r="A252">
        <v>250</v>
      </c>
      <c r="B252">
        <v>3032</v>
      </c>
      <c r="C252" t="s">
        <v>725</v>
      </c>
      <c r="D252" t="s">
        <v>726</v>
      </c>
      <c r="E252" s="127">
        <v>653993</v>
      </c>
      <c r="F252" s="137">
        <v>653993</v>
      </c>
      <c r="G252">
        <v>3032</v>
      </c>
      <c r="J252">
        <f t="shared" si="9"/>
        <v>6</v>
      </c>
      <c r="K252" s="138" t="s">
        <v>1140</v>
      </c>
      <c r="L252" t="str">
        <f t="shared" si="11"/>
        <v>00653993</v>
      </c>
      <c r="M252">
        <v>3032</v>
      </c>
    </row>
    <row r="253" spans="1:13" ht="12">
      <c r="A253">
        <v>251</v>
      </c>
      <c r="B253">
        <v>3033</v>
      </c>
      <c r="C253" t="s">
        <v>727</v>
      </c>
      <c r="D253" t="s">
        <v>728</v>
      </c>
      <c r="E253" s="127">
        <v>654094</v>
      </c>
      <c r="F253" s="137">
        <v>654094</v>
      </c>
      <c r="G253">
        <v>3033</v>
      </c>
      <c r="J253">
        <f t="shared" si="9"/>
        <v>6</v>
      </c>
      <c r="K253" s="138" t="s">
        <v>1140</v>
      </c>
      <c r="L253" t="str">
        <f aca="true" t="shared" si="12" ref="L253:L284">CONCATENATE(K253,F253)</f>
        <v>00654094</v>
      </c>
      <c r="M253">
        <v>3033</v>
      </c>
    </row>
    <row r="254" spans="1:13" ht="12">
      <c r="A254">
        <v>252</v>
      </c>
      <c r="B254">
        <v>3034</v>
      </c>
      <c r="C254" t="s">
        <v>729</v>
      </c>
      <c r="D254" t="s">
        <v>730</v>
      </c>
      <c r="E254" s="127">
        <v>654027</v>
      </c>
      <c r="F254" s="137">
        <v>654027</v>
      </c>
      <c r="G254">
        <v>3034</v>
      </c>
      <c r="J254">
        <f t="shared" si="9"/>
        <v>6</v>
      </c>
      <c r="K254" s="138" t="s">
        <v>1140</v>
      </c>
      <c r="L254" t="str">
        <f t="shared" si="12"/>
        <v>00654027</v>
      </c>
      <c r="M254">
        <v>3034</v>
      </c>
    </row>
    <row r="255" spans="1:13" ht="12">
      <c r="A255">
        <v>253</v>
      </c>
      <c r="B255">
        <v>3035</v>
      </c>
      <c r="C255" t="s">
        <v>731</v>
      </c>
      <c r="D255" t="s">
        <v>732</v>
      </c>
      <c r="E255" s="127">
        <v>272809</v>
      </c>
      <c r="F255" s="137">
        <v>272809</v>
      </c>
      <c r="G255">
        <v>3035</v>
      </c>
      <c r="J255">
        <f t="shared" si="9"/>
        <v>6</v>
      </c>
      <c r="K255" s="138" t="s">
        <v>1140</v>
      </c>
      <c r="L255" t="str">
        <f t="shared" si="12"/>
        <v>00272809</v>
      </c>
      <c r="M255">
        <v>3035</v>
      </c>
    </row>
    <row r="256" spans="1:13" ht="12">
      <c r="A256">
        <v>254</v>
      </c>
      <c r="B256">
        <v>3036</v>
      </c>
      <c r="C256" t="s">
        <v>733</v>
      </c>
      <c r="D256" t="s">
        <v>734</v>
      </c>
      <c r="E256" s="127">
        <v>272817</v>
      </c>
      <c r="F256" s="137">
        <v>272817</v>
      </c>
      <c r="G256">
        <v>3036</v>
      </c>
      <c r="J256">
        <f t="shared" si="9"/>
        <v>6</v>
      </c>
      <c r="K256" s="138" t="s">
        <v>1140</v>
      </c>
      <c r="L256" t="str">
        <f t="shared" si="12"/>
        <v>00272817</v>
      </c>
      <c r="M256">
        <v>3036</v>
      </c>
    </row>
    <row r="257" spans="1:13" ht="12">
      <c r="A257">
        <v>255</v>
      </c>
      <c r="B257">
        <v>3037</v>
      </c>
      <c r="C257" t="s">
        <v>735</v>
      </c>
      <c r="D257" t="s">
        <v>736</v>
      </c>
      <c r="E257" s="127">
        <v>654019</v>
      </c>
      <c r="F257" s="137">
        <v>654019</v>
      </c>
      <c r="G257">
        <v>3037</v>
      </c>
      <c r="J257">
        <f t="shared" si="9"/>
        <v>6</v>
      </c>
      <c r="K257" s="138" t="s">
        <v>1140</v>
      </c>
      <c r="L257" t="str">
        <f t="shared" si="12"/>
        <v>00654019</v>
      </c>
      <c r="M257">
        <v>3037</v>
      </c>
    </row>
    <row r="258" spans="1:13" ht="12">
      <c r="A258">
        <v>256</v>
      </c>
      <c r="B258">
        <v>3038</v>
      </c>
      <c r="C258" t="s">
        <v>737</v>
      </c>
      <c r="D258" t="s">
        <v>738</v>
      </c>
      <c r="E258" s="127">
        <v>272833</v>
      </c>
      <c r="F258" s="137">
        <v>272833</v>
      </c>
      <c r="G258">
        <v>3038</v>
      </c>
      <c r="J258">
        <f t="shared" si="9"/>
        <v>6</v>
      </c>
      <c r="K258" s="138" t="s">
        <v>1140</v>
      </c>
      <c r="L258" t="str">
        <f t="shared" si="12"/>
        <v>00272833</v>
      </c>
      <c r="M258">
        <v>3038</v>
      </c>
    </row>
    <row r="259" spans="1:13" ht="12">
      <c r="A259">
        <v>257</v>
      </c>
      <c r="B259">
        <v>3039</v>
      </c>
      <c r="C259" t="s">
        <v>739</v>
      </c>
      <c r="D259" t="s">
        <v>740</v>
      </c>
      <c r="E259" s="127">
        <v>272841</v>
      </c>
      <c r="F259" s="137">
        <v>272841</v>
      </c>
      <c r="G259">
        <v>3039</v>
      </c>
      <c r="J259">
        <f aca="true" t="shared" si="13" ref="J259:J322">LEN(F259)</f>
        <v>6</v>
      </c>
      <c r="K259" s="138" t="s">
        <v>1140</v>
      </c>
      <c r="L259" t="str">
        <f t="shared" si="12"/>
        <v>00272841</v>
      </c>
      <c r="M259">
        <v>3039</v>
      </c>
    </row>
    <row r="260" spans="1:13" ht="12">
      <c r="A260">
        <v>258</v>
      </c>
      <c r="B260">
        <v>3040</v>
      </c>
      <c r="C260" t="s">
        <v>741</v>
      </c>
      <c r="D260" t="s">
        <v>742</v>
      </c>
      <c r="E260" s="127">
        <v>272850</v>
      </c>
      <c r="F260" s="137">
        <v>272850</v>
      </c>
      <c r="G260">
        <v>3040</v>
      </c>
      <c r="J260">
        <f t="shared" si="13"/>
        <v>6</v>
      </c>
      <c r="K260" s="138" t="s">
        <v>1140</v>
      </c>
      <c r="L260" t="str">
        <f t="shared" si="12"/>
        <v>00272850</v>
      </c>
      <c r="M260">
        <v>3040</v>
      </c>
    </row>
    <row r="261" spans="1:13" ht="12">
      <c r="A261">
        <v>259</v>
      </c>
      <c r="B261">
        <v>3041</v>
      </c>
      <c r="C261" t="s">
        <v>743</v>
      </c>
      <c r="D261" t="s">
        <v>744</v>
      </c>
      <c r="E261" s="127">
        <v>272868</v>
      </c>
      <c r="F261" s="137">
        <v>272868</v>
      </c>
      <c r="G261">
        <v>3041</v>
      </c>
      <c r="J261">
        <f t="shared" si="13"/>
        <v>6</v>
      </c>
      <c r="K261" s="138" t="s">
        <v>1140</v>
      </c>
      <c r="L261" t="str">
        <f t="shared" si="12"/>
        <v>00272868</v>
      </c>
      <c r="M261">
        <v>3041</v>
      </c>
    </row>
    <row r="262" spans="1:13" ht="12">
      <c r="A262">
        <v>260</v>
      </c>
      <c r="B262">
        <v>3042</v>
      </c>
      <c r="C262" t="s">
        <v>745</v>
      </c>
      <c r="D262" t="s">
        <v>746</v>
      </c>
      <c r="E262" s="127">
        <v>272876</v>
      </c>
      <c r="F262" s="137">
        <v>272876</v>
      </c>
      <c r="G262">
        <v>3042</v>
      </c>
      <c r="J262">
        <f t="shared" si="13"/>
        <v>6</v>
      </c>
      <c r="K262" s="138" t="s">
        <v>1140</v>
      </c>
      <c r="L262" t="str">
        <f t="shared" si="12"/>
        <v>00272876</v>
      </c>
      <c r="M262">
        <v>3042</v>
      </c>
    </row>
    <row r="263" spans="1:13" ht="12">
      <c r="A263">
        <v>261</v>
      </c>
      <c r="B263">
        <v>3043</v>
      </c>
      <c r="C263" t="s">
        <v>747</v>
      </c>
      <c r="D263" t="s">
        <v>748</v>
      </c>
      <c r="E263" s="127">
        <v>272884</v>
      </c>
      <c r="F263" s="137">
        <v>272884</v>
      </c>
      <c r="G263">
        <v>3043</v>
      </c>
      <c r="J263">
        <f t="shared" si="13"/>
        <v>6</v>
      </c>
      <c r="K263" s="138" t="s">
        <v>1140</v>
      </c>
      <c r="L263" t="str">
        <f t="shared" si="12"/>
        <v>00272884</v>
      </c>
      <c r="M263">
        <v>3043</v>
      </c>
    </row>
    <row r="264" spans="1:13" ht="12">
      <c r="A264">
        <v>262</v>
      </c>
      <c r="B264">
        <v>3044</v>
      </c>
      <c r="C264" t="s">
        <v>749</v>
      </c>
      <c r="D264" t="s">
        <v>750</v>
      </c>
      <c r="E264" s="127">
        <v>272892</v>
      </c>
      <c r="F264" s="137">
        <v>272892</v>
      </c>
      <c r="G264">
        <v>3044</v>
      </c>
      <c r="J264">
        <f t="shared" si="13"/>
        <v>6</v>
      </c>
      <c r="K264" s="138" t="s">
        <v>1140</v>
      </c>
      <c r="L264" t="str">
        <f t="shared" si="12"/>
        <v>00272892</v>
      </c>
      <c r="M264">
        <v>3044</v>
      </c>
    </row>
    <row r="265" spans="1:13" ht="12">
      <c r="A265">
        <v>263</v>
      </c>
      <c r="B265">
        <v>3045</v>
      </c>
      <c r="C265" t="s">
        <v>751</v>
      </c>
      <c r="D265" t="s">
        <v>752</v>
      </c>
      <c r="E265" s="127">
        <v>272914</v>
      </c>
      <c r="F265" s="137">
        <v>272914</v>
      </c>
      <c r="G265">
        <v>3045</v>
      </c>
      <c r="J265">
        <f t="shared" si="13"/>
        <v>6</v>
      </c>
      <c r="K265" s="138" t="s">
        <v>1140</v>
      </c>
      <c r="L265" t="str">
        <f t="shared" si="12"/>
        <v>00272914</v>
      </c>
      <c r="M265">
        <v>3045</v>
      </c>
    </row>
    <row r="266" spans="1:13" ht="12">
      <c r="A266">
        <v>264</v>
      </c>
      <c r="B266">
        <v>3046</v>
      </c>
      <c r="C266" t="s">
        <v>753</v>
      </c>
      <c r="D266" t="s">
        <v>754</v>
      </c>
      <c r="E266" s="127">
        <v>272949</v>
      </c>
      <c r="F266" s="137">
        <v>272949</v>
      </c>
      <c r="G266">
        <v>3046</v>
      </c>
      <c r="J266">
        <f t="shared" si="13"/>
        <v>6</v>
      </c>
      <c r="K266" s="138" t="s">
        <v>1140</v>
      </c>
      <c r="L266" t="str">
        <f t="shared" si="12"/>
        <v>00272949</v>
      </c>
      <c r="M266">
        <v>3046</v>
      </c>
    </row>
    <row r="267" spans="1:13" ht="12">
      <c r="A267">
        <v>265</v>
      </c>
      <c r="B267">
        <v>3047</v>
      </c>
      <c r="C267" t="s">
        <v>755</v>
      </c>
      <c r="D267" t="s">
        <v>756</v>
      </c>
      <c r="E267" s="127">
        <v>272957</v>
      </c>
      <c r="F267" s="137">
        <v>272957</v>
      </c>
      <c r="G267">
        <v>3047</v>
      </c>
      <c r="J267">
        <f t="shared" si="13"/>
        <v>6</v>
      </c>
      <c r="K267" s="138" t="s">
        <v>1140</v>
      </c>
      <c r="L267" t="str">
        <f t="shared" si="12"/>
        <v>00272957</v>
      </c>
      <c r="M267">
        <v>3047</v>
      </c>
    </row>
    <row r="268" spans="1:13" ht="12">
      <c r="A268">
        <v>266</v>
      </c>
      <c r="B268">
        <v>3048</v>
      </c>
      <c r="C268" t="s">
        <v>757</v>
      </c>
      <c r="D268" t="s">
        <v>758</v>
      </c>
      <c r="E268" s="127">
        <v>272965</v>
      </c>
      <c r="F268" s="137">
        <v>272965</v>
      </c>
      <c r="G268">
        <v>3048</v>
      </c>
      <c r="J268">
        <f t="shared" si="13"/>
        <v>6</v>
      </c>
      <c r="K268" s="138" t="s">
        <v>1140</v>
      </c>
      <c r="L268" t="str">
        <f t="shared" si="12"/>
        <v>00272965</v>
      </c>
      <c r="M268">
        <v>3048</v>
      </c>
    </row>
    <row r="269" spans="1:13" ht="12">
      <c r="A269">
        <v>267</v>
      </c>
      <c r="B269">
        <v>3049</v>
      </c>
      <c r="C269" t="s">
        <v>759</v>
      </c>
      <c r="D269" t="s">
        <v>760</v>
      </c>
      <c r="E269" s="127">
        <v>272973</v>
      </c>
      <c r="F269" s="137">
        <v>272973</v>
      </c>
      <c r="G269">
        <v>3049</v>
      </c>
      <c r="J269">
        <f t="shared" si="13"/>
        <v>6</v>
      </c>
      <c r="K269" s="138" t="s">
        <v>1140</v>
      </c>
      <c r="L269" t="str">
        <f t="shared" si="12"/>
        <v>00272973</v>
      </c>
      <c r="M269">
        <v>3049</v>
      </c>
    </row>
    <row r="270" spans="1:13" ht="12">
      <c r="A270">
        <v>268</v>
      </c>
      <c r="B270">
        <v>3050</v>
      </c>
      <c r="C270" t="s">
        <v>761</v>
      </c>
      <c r="D270" t="s">
        <v>762</v>
      </c>
      <c r="E270" s="127">
        <v>272981</v>
      </c>
      <c r="F270" s="137">
        <v>272981</v>
      </c>
      <c r="G270">
        <v>3050</v>
      </c>
      <c r="J270">
        <f t="shared" si="13"/>
        <v>6</v>
      </c>
      <c r="K270" s="138" t="s">
        <v>1140</v>
      </c>
      <c r="L270" t="str">
        <f t="shared" si="12"/>
        <v>00272981</v>
      </c>
      <c r="M270">
        <v>3050</v>
      </c>
    </row>
    <row r="271" spans="1:13" ht="12">
      <c r="A271">
        <v>269</v>
      </c>
      <c r="B271">
        <v>3051</v>
      </c>
      <c r="C271" t="s">
        <v>763</v>
      </c>
      <c r="D271" t="s">
        <v>764</v>
      </c>
      <c r="E271" s="127">
        <v>273007</v>
      </c>
      <c r="F271" s="137">
        <v>273007</v>
      </c>
      <c r="G271">
        <v>3051</v>
      </c>
      <c r="J271">
        <f t="shared" si="13"/>
        <v>6</v>
      </c>
      <c r="K271" s="138" t="s">
        <v>1140</v>
      </c>
      <c r="L271" t="str">
        <f t="shared" si="12"/>
        <v>00273007</v>
      </c>
      <c r="M271">
        <v>3051</v>
      </c>
    </row>
    <row r="272" spans="1:13" ht="12">
      <c r="A272">
        <v>270</v>
      </c>
      <c r="B272">
        <v>3052</v>
      </c>
      <c r="C272" t="s">
        <v>765</v>
      </c>
      <c r="D272" t="s">
        <v>766</v>
      </c>
      <c r="E272" s="127">
        <v>857564</v>
      </c>
      <c r="F272" s="137">
        <v>857564</v>
      </c>
      <c r="G272">
        <v>3052</v>
      </c>
      <c r="J272">
        <f t="shared" si="13"/>
        <v>6</v>
      </c>
      <c r="K272" s="138" t="s">
        <v>1140</v>
      </c>
      <c r="L272" t="str">
        <f t="shared" si="12"/>
        <v>00857564</v>
      </c>
      <c r="M272">
        <v>3052</v>
      </c>
    </row>
    <row r="273" spans="1:13" ht="12">
      <c r="A273">
        <v>271</v>
      </c>
      <c r="B273">
        <v>3053</v>
      </c>
      <c r="C273" t="s">
        <v>767</v>
      </c>
      <c r="D273" t="s">
        <v>768</v>
      </c>
      <c r="E273" s="127">
        <v>654086</v>
      </c>
      <c r="F273" s="137">
        <v>654086</v>
      </c>
      <c r="G273">
        <v>3053</v>
      </c>
      <c r="J273">
        <f t="shared" si="13"/>
        <v>6</v>
      </c>
      <c r="K273" s="138" t="s">
        <v>1140</v>
      </c>
      <c r="L273" t="str">
        <f t="shared" si="12"/>
        <v>00654086</v>
      </c>
      <c r="M273">
        <v>3053</v>
      </c>
    </row>
    <row r="274" spans="1:13" ht="12">
      <c r="A274">
        <v>272</v>
      </c>
      <c r="B274">
        <v>3054</v>
      </c>
      <c r="C274" t="s">
        <v>769</v>
      </c>
      <c r="D274" t="s">
        <v>770</v>
      </c>
      <c r="E274" s="127">
        <v>273023</v>
      </c>
      <c r="F274" s="137">
        <v>273023</v>
      </c>
      <c r="G274">
        <v>3054</v>
      </c>
      <c r="J274">
        <f t="shared" si="13"/>
        <v>6</v>
      </c>
      <c r="K274" s="138" t="s">
        <v>1140</v>
      </c>
      <c r="L274" t="str">
        <f t="shared" si="12"/>
        <v>00273023</v>
      </c>
      <c r="M274">
        <v>3054</v>
      </c>
    </row>
    <row r="275" spans="1:13" ht="12">
      <c r="A275">
        <v>273</v>
      </c>
      <c r="B275">
        <v>3055</v>
      </c>
      <c r="C275" t="s">
        <v>771</v>
      </c>
      <c r="D275" t="s">
        <v>772</v>
      </c>
      <c r="E275" s="127">
        <v>273031</v>
      </c>
      <c r="F275" s="137">
        <v>273031</v>
      </c>
      <c r="G275">
        <v>3055</v>
      </c>
      <c r="J275">
        <f t="shared" si="13"/>
        <v>6</v>
      </c>
      <c r="K275" s="138" t="s">
        <v>1140</v>
      </c>
      <c r="L275" t="str">
        <f t="shared" si="12"/>
        <v>00273031</v>
      </c>
      <c r="M275">
        <v>3055</v>
      </c>
    </row>
    <row r="276" spans="1:13" ht="12">
      <c r="A276">
        <v>274</v>
      </c>
      <c r="B276">
        <v>3056</v>
      </c>
      <c r="C276" t="s">
        <v>773</v>
      </c>
      <c r="D276" t="s">
        <v>774</v>
      </c>
      <c r="E276" s="127">
        <v>273058</v>
      </c>
      <c r="F276" s="137">
        <v>273058</v>
      </c>
      <c r="G276">
        <v>3056</v>
      </c>
      <c r="J276">
        <f t="shared" si="13"/>
        <v>6</v>
      </c>
      <c r="K276" s="138" t="s">
        <v>1140</v>
      </c>
      <c r="L276" t="str">
        <f t="shared" si="12"/>
        <v>00273058</v>
      </c>
      <c r="M276">
        <v>3056</v>
      </c>
    </row>
    <row r="277" spans="1:13" ht="12">
      <c r="A277">
        <v>275</v>
      </c>
      <c r="B277">
        <v>3057</v>
      </c>
      <c r="C277" t="s">
        <v>775</v>
      </c>
      <c r="D277" t="s">
        <v>776</v>
      </c>
      <c r="E277" s="127">
        <v>273066</v>
      </c>
      <c r="F277" s="137">
        <v>273066</v>
      </c>
      <c r="G277">
        <v>3057</v>
      </c>
      <c r="J277">
        <f t="shared" si="13"/>
        <v>6</v>
      </c>
      <c r="K277" s="138" t="s">
        <v>1140</v>
      </c>
      <c r="L277" t="str">
        <f t="shared" si="12"/>
        <v>00273066</v>
      </c>
      <c r="M277">
        <v>3057</v>
      </c>
    </row>
    <row r="278" spans="1:13" ht="12">
      <c r="A278">
        <v>276</v>
      </c>
      <c r="B278">
        <v>3058</v>
      </c>
      <c r="C278" t="s">
        <v>777</v>
      </c>
      <c r="D278" t="s">
        <v>778</v>
      </c>
      <c r="E278" s="127">
        <v>273082</v>
      </c>
      <c r="F278" s="137">
        <v>273082</v>
      </c>
      <c r="G278">
        <v>3058</v>
      </c>
      <c r="J278">
        <f t="shared" si="13"/>
        <v>6</v>
      </c>
      <c r="K278" s="138" t="s">
        <v>1140</v>
      </c>
      <c r="L278" t="str">
        <f t="shared" si="12"/>
        <v>00273082</v>
      </c>
      <c r="M278">
        <v>3058</v>
      </c>
    </row>
    <row r="279" spans="1:13" ht="12">
      <c r="A279">
        <v>277</v>
      </c>
      <c r="B279">
        <v>3059</v>
      </c>
      <c r="C279" t="s">
        <v>779</v>
      </c>
      <c r="D279" t="s">
        <v>780</v>
      </c>
      <c r="E279" s="127">
        <v>653683</v>
      </c>
      <c r="F279" s="137">
        <v>653683</v>
      </c>
      <c r="G279">
        <v>3059</v>
      </c>
      <c r="J279">
        <f t="shared" si="13"/>
        <v>6</v>
      </c>
      <c r="K279" s="138" t="s">
        <v>1140</v>
      </c>
      <c r="L279" t="str">
        <f t="shared" si="12"/>
        <v>00653683</v>
      </c>
      <c r="M279">
        <v>3059</v>
      </c>
    </row>
    <row r="280" spans="1:13" ht="12">
      <c r="A280">
        <v>278</v>
      </c>
      <c r="B280">
        <v>3060</v>
      </c>
      <c r="C280" t="s">
        <v>781</v>
      </c>
      <c r="D280" t="s">
        <v>782</v>
      </c>
      <c r="E280" s="127">
        <v>529991</v>
      </c>
      <c r="F280" s="137">
        <v>529991</v>
      </c>
      <c r="G280">
        <v>3060</v>
      </c>
      <c r="J280">
        <f t="shared" si="13"/>
        <v>6</v>
      </c>
      <c r="K280" s="138" t="s">
        <v>1140</v>
      </c>
      <c r="L280" t="str">
        <f t="shared" si="12"/>
        <v>00529991</v>
      </c>
      <c r="M280">
        <v>3060</v>
      </c>
    </row>
    <row r="281" spans="1:13" ht="12">
      <c r="A281">
        <v>279</v>
      </c>
      <c r="B281">
        <v>3061</v>
      </c>
      <c r="C281" t="s">
        <v>783</v>
      </c>
      <c r="D281" t="s">
        <v>784</v>
      </c>
      <c r="E281" s="127">
        <v>273112</v>
      </c>
      <c r="F281" s="137">
        <v>273112</v>
      </c>
      <c r="G281">
        <v>3061</v>
      </c>
      <c r="J281">
        <f t="shared" si="13"/>
        <v>6</v>
      </c>
      <c r="K281" s="138" t="s">
        <v>1140</v>
      </c>
      <c r="L281" t="str">
        <f t="shared" si="12"/>
        <v>00273112</v>
      </c>
      <c r="M281">
        <v>3061</v>
      </c>
    </row>
    <row r="282" spans="1:13" ht="12">
      <c r="A282">
        <v>280</v>
      </c>
      <c r="B282">
        <v>3062</v>
      </c>
      <c r="C282" t="s">
        <v>785</v>
      </c>
      <c r="D282" t="s">
        <v>786</v>
      </c>
      <c r="E282" s="127">
        <v>273139</v>
      </c>
      <c r="F282" s="137">
        <v>273139</v>
      </c>
      <c r="G282">
        <v>3062</v>
      </c>
      <c r="J282">
        <f t="shared" si="13"/>
        <v>6</v>
      </c>
      <c r="K282" s="138" t="s">
        <v>1140</v>
      </c>
      <c r="L282" t="str">
        <f t="shared" si="12"/>
        <v>00273139</v>
      </c>
      <c r="M282">
        <v>3062</v>
      </c>
    </row>
    <row r="283" spans="1:13" ht="12">
      <c r="A283">
        <v>281</v>
      </c>
      <c r="B283">
        <v>3063</v>
      </c>
      <c r="C283" t="s">
        <v>787</v>
      </c>
      <c r="D283" t="s">
        <v>788</v>
      </c>
      <c r="E283" s="127">
        <v>273155</v>
      </c>
      <c r="F283" s="137">
        <v>273155</v>
      </c>
      <c r="G283">
        <v>3063</v>
      </c>
      <c r="J283">
        <f t="shared" si="13"/>
        <v>6</v>
      </c>
      <c r="K283" s="138" t="s">
        <v>1140</v>
      </c>
      <c r="L283" t="str">
        <f t="shared" si="12"/>
        <v>00273155</v>
      </c>
      <c r="M283">
        <v>3063</v>
      </c>
    </row>
    <row r="284" spans="1:13" ht="12">
      <c r="A284">
        <v>282</v>
      </c>
      <c r="B284">
        <v>3064</v>
      </c>
      <c r="C284" t="s">
        <v>789</v>
      </c>
      <c r="D284" t="s">
        <v>790</v>
      </c>
      <c r="E284" s="127">
        <v>273163</v>
      </c>
      <c r="F284" s="137">
        <v>273163</v>
      </c>
      <c r="G284">
        <v>3064</v>
      </c>
      <c r="J284">
        <f t="shared" si="13"/>
        <v>6</v>
      </c>
      <c r="K284" s="138" t="s">
        <v>1140</v>
      </c>
      <c r="L284" t="str">
        <f t="shared" si="12"/>
        <v>00273163</v>
      </c>
      <c r="M284">
        <v>3064</v>
      </c>
    </row>
    <row r="285" spans="1:13" ht="12">
      <c r="A285">
        <v>283</v>
      </c>
      <c r="B285">
        <v>3065</v>
      </c>
      <c r="C285" t="s">
        <v>791</v>
      </c>
      <c r="D285" t="s">
        <v>792</v>
      </c>
      <c r="E285" s="127">
        <v>273171</v>
      </c>
      <c r="F285" s="137">
        <v>273171</v>
      </c>
      <c r="G285">
        <v>3065</v>
      </c>
      <c r="J285">
        <f t="shared" si="13"/>
        <v>6</v>
      </c>
      <c r="K285" s="138" t="s">
        <v>1140</v>
      </c>
      <c r="L285" t="str">
        <f aca="true" t="shared" si="14" ref="L285:L298">CONCATENATE(K285,F285)</f>
        <v>00273171</v>
      </c>
      <c r="M285">
        <v>3065</v>
      </c>
    </row>
    <row r="286" spans="1:13" ht="12">
      <c r="A286">
        <v>284</v>
      </c>
      <c r="B286">
        <v>3066</v>
      </c>
      <c r="C286" t="s">
        <v>793</v>
      </c>
      <c r="D286" t="s">
        <v>794</v>
      </c>
      <c r="E286" s="127">
        <v>654451</v>
      </c>
      <c r="F286" s="137">
        <v>654451</v>
      </c>
      <c r="G286">
        <v>3066</v>
      </c>
      <c r="J286">
        <f t="shared" si="13"/>
        <v>6</v>
      </c>
      <c r="K286" s="138" t="s">
        <v>1140</v>
      </c>
      <c r="L286" t="str">
        <f t="shared" si="14"/>
        <v>00654451</v>
      </c>
      <c r="M286">
        <v>3066</v>
      </c>
    </row>
    <row r="287" spans="1:13" ht="12">
      <c r="A287">
        <v>285</v>
      </c>
      <c r="B287">
        <v>3067</v>
      </c>
      <c r="C287" t="s">
        <v>795</v>
      </c>
      <c r="D287" t="s">
        <v>796</v>
      </c>
      <c r="E287" s="127">
        <v>273180</v>
      </c>
      <c r="F287" s="137">
        <v>273180</v>
      </c>
      <c r="G287">
        <v>3067</v>
      </c>
      <c r="J287">
        <f t="shared" si="13"/>
        <v>6</v>
      </c>
      <c r="K287" s="138" t="s">
        <v>1140</v>
      </c>
      <c r="L287" t="str">
        <f t="shared" si="14"/>
        <v>00273180</v>
      </c>
      <c r="M287">
        <v>3067</v>
      </c>
    </row>
    <row r="288" spans="1:13" ht="12">
      <c r="A288">
        <v>286</v>
      </c>
      <c r="B288">
        <v>3068</v>
      </c>
      <c r="C288" t="s">
        <v>797</v>
      </c>
      <c r="D288" t="s">
        <v>798</v>
      </c>
      <c r="E288" s="127">
        <v>654124</v>
      </c>
      <c r="F288" s="137">
        <v>654124</v>
      </c>
      <c r="G288">
        <v>3068</v>
      </c>
      <c r="J288">
        <f t="shared" si="13"/>
        <v>6</v>
      </c>
      <c r="K288" s="138" t="s">
        <v>1140</v>
      </c>
      <c r="L288" t="str">
        <f t="shared" si="14"/>
        <v>00654124</v>
      </c>
      <c r="M288">
        <v>3068</v>
      </c>
    </row>
    <row r="289" spans="1:13" ht="12">
      <c r="A289">
        <v>287</v>
      </c>
      <c r="B289">
        <v>3069</v>
      </c>
      <c r="C289" t="s">
        <v>799</v>
      </c>
      <c r="D289" t="s">
        <v>800</v>
      </c>
      <c r="E289" s="127">
        <v>653985</v>
      </c>
      <c r="F289" s="137">
        <v>653985</v>
      </c>
      <c r="G289">
        <v>3069</v>
      </c>
      <c r="J289">
        <f t="shared" si="13"/>
        <v>6</v>
      </c>
      <c r="K289" s="138" t="s">
        <v>1140</v>
      </c>
      <c r="L289" t="str">
        <f t="shared" si="14"/>
        <v>00653985</v>
      </c>
      <c r="M289">
        <v>3069</v>
      </c>
    </row>
    <row r="290" spans="1:13" ht="12">
      <c r="A290">
        <v>288</v>
      </c>
      <c r="B290">
        <v>3070</v>
      </c>
      <c r="C290" t="s">
        <v>801</v>
      </c>
      <c r="D290" t="s">
        <v>802</v>
      </c>
      <c r="E290" s="127">
        <v>273198</v>
      </c>
      <c r="F290" s="137">
        <v>273198</v>
      </c>
      <c r="G290">
        <v>3070</v>
      </c>
      <c r="J290">
        <f t="shared" si="13"/>
        <v>6</v>
      </c>
      <c r="K290" s="138" t="s">
        <v>1140</v>
      </c>
      <c r="L290" t="str">
        <f t="shared" si="14"/>
        <v>00273198</v>
      </c>
      <c r="M290">
        <v>3070</v>
      </c>
    </row>
    <row r="291" spans="1:13" ht="12">
      <c r="A291">
        <v>289</v>
      </c>
      <c r="B291">
        <v>3071</v>
      </c>
      <c r="C291" t="s">
        <v>803</v>
      </c>
      <c r="D291" t="s">
        <v>804</v>
      </c>
      <c r="E291" s="127">
        <v>273210</v>
      </c>
      <c r="F291" s="137">
        <v>273210</v>
      </c>
      <c r="G291">
        <v>3071</v>
      </c>
      <c r="J291">
        <f t="shared" si="13"/>
        <v>6</v>
      </c>
      <c r="K291" s="138" t="s">
        <v>1140</v>
      </c>
      <c r="L291" t="str">
        <f t="shared" si="14"/>
        <v>00273210</v>
      </c>
      <c r="M291">
        <v>3071</v>
      </c>
    </row>
    <row r="292" spans="1:13" ht="12">
      <c r="A292">
        <v>290</v>
      </c>
      <c r="B292">
        <v>3072</v>
      </c>
      <c r="C292" t="s">
        <v>805</v>
      </c>
      <c r="D292" t="s">
        <v>806</v>
      </c>
      <c r="E292" s="127">
        <v>273228</v>
      </c>
      <c r="F292" s="137">
        <v>273228</v>
      </c>
      <c r="G292">
        <v>3072</v>
      </c>
      <c r="J292">
        <f t="shared" si="13"/>
        <v>6</v>
      </c>
      <c r="K292" s="138" t="s">
        <v>1140</v>
      </c>
      <c r="L292" t="str">
        <f t="shared" si="14"/>
        <v>00273228</v>
      </c>
      <c r="M292">
        <v>3072</v>
      </c>
    </row>
    <row r="293" spans="1:13" ht="12">
      <c r="A293">
        <v>291</v>
      </c>
      <c r="B293">
        <v>3073</v>
      </c>
      <c r="C293" t="s">
        <v>807</v>
      </c>
      <c r="D293" t="s">
        <v>808</v>
      </c>
      <c r="E293" s="127">
        <v>653497</v>
      </c>
      <c r="F293" s="137">
        <v>653497</v>
      </c>
      <c r="G293">
        <v>3073</v>
      </c>
      <c r="J293">
        <f t="shared" si="13"/>
        <v>6</v>
      </c>
      <c r="K293" s="138" t="s">
        <v>1140</v>
      </c>
      <c r="L293" t="str">
        <f t="shared" si="14"/>
        <v>00653497</v>
      </c>
      <c r="M293">
        <v>3073</v>
      </c>
    </row>
    <row r="294" spans="1:13" ht="12">
      <c r="A294">
        <v>292</v>
      </c>
      <c r="B294">
        <v>3074</v>
      </c>
      <c r="C294" t="s">
        <v>809</v>
      </c>
      <c r="D294" t="s">
        <v>810</v>
      </c>
      <c r="E294" s="127">
        <v>273244</v>
      </c>
      <c r="F294" s="137">
        <v>273244</v>
      </c>
      <c r="G294">
        <v>3074</v>
      </c>
      <c r="J294">
        <f t="shared" si="13"/>
        <v>6</v>
      </c>
      <c r="K294" s="138" t="s">
        <v>1140</v>
      </c>
      <c r="L294" t="str">
        <f t="shared" si="14"/>
        <v>00273244</v>
      </c>
      <c r="M294">
        <v>3074</v>
      </c>
    </row>
    <row r="295" spans="1:13" ht="12">
      <c r="A295">
        <v>293</v>
      </c>
      <c r="B295">
        <v>3075</v>
      </c>
      <c r="C295" t="s">
        <v>811</v>
      </c>
      <c r="D295" t="s">
        <v>812</v>
      </c>
      <c r="E295" s="127">
        <v>273252</v>
      </c>
      <c r="F295" s="137">
        <v>273252</v>
      </c>
      <c r="G295">
        <v>3075</v>
      </c>
      <c r="J295">
        <f t="shared" si="13"/>
        <v>6</v>
      </c>
      <c r="K295" s="138" t="s">
        <v>1140</v>
      </c>
      <c r="L295" t="str">
        <f t="shared" si="14"/>
        <v>00273252</v>
      </c>
      <c r="M295">
        <v>3075</v>
      </c>
    </row>
    <row r="296" spans="1:13" ht="12">
      <c r="A296">
        <v>294</v>
      </c>
      <c r="B296">
        <v>3076</v>
      </c>
      <c r="C296" t="s">
        <v>813</v>
      </c>
      <c r="D296" t="s">
        <v>814</v>
      </c>
      <c r="E296" s="127">
        <v>273279</v>
      </c>
      <c r="F296" s="137">
        <v>273279</v>
      </c>
      <c r="G296">
        <v>3076</v>
      </c>
      <c r="J296">
        <f t="shared" si="13"/>
        <v>6</v>
      </c>
      <c r="K296" s="138" t="s">
        <v>1140</v>
      </c>
      <c r="L296" t="str">
        <f t="shared" si="14"/>
        <v>00273279</v>
      </c>
      <c r="M296">
        <v>3076</v>
      </c>
    </row>
    <row r="297" spans="1:13" ht="12">
      <c r="A297">
        <v>295</v>
      </c>
      <c r="B297">
        <v>3077</v>
      </c>
      <c r="C297" t="s">
        <v>815</v>
      </c>
      <c r="D297" t="s">
        <v>816</v>
      </c>
      <c r="E297" s="127">
        <v>273287</v>
      </c>
      <c r="F297" s="137">
        <v>273287</v>
      </c>
      <c r="G297">
        <v>3077</v>
      </c>
      <c r="J297">
        <f t="shared" si="13"/>
        <v>6</v>
      </c>
      <c r="K297" s="138" t="s">
        <v>1140</v>
      </c>
      <c r="L297" t="str">
        <f t="shared" si="14"/>
        <v>00273287</v>
      </c>
      <c r="M297">
        <v>3077</v>
      </c>
    </row>
    <row r="298" spans="1:13" ht="12">
      <c r="A298">
        <v>296</v>
      </c>
      <c r="B298">
        <v>3078</v>
      </c>
      <c r="C298" t="s">
        <v>817</v>
      </c>
      <c r="D298" t="s">
        <v>818</v>
      </c>
      <c r="E298" s="127">
        <v>273295</v>
      </c>
      <c r="F298" s="137">
        <v>273295</v>
      </c>
      <c r="G298">
        <v>3078</v>
      </c>
      <c r="J298">
        <f t="shared" si="13"/>
        <v>6</v>
      </c>
      <c r="K298" s="138" t="s">
        <v>1140</v>
      </c>
      <c r="L298" t="str">
        <f t="shared" si="14"/>
        <v>00273295</v>
      </c>
      <c r="M298">
        <v>3078</v>
      </c>
    </row>
    <row r="299" spans="1:10" ht="12">
      <c r="A299">
        <v>297</v>
      </c>
      <c r="E299" s="127"/>
      <c r="J299">
        <f t="shared" si="13"/>
        <v>0</v>
      </c>
    </row>
    <row r="300" spans="1:10" ht="12">
      <c r="A300">
        <v>298</v>
      </c>
      <c r="B300" t="s">
        <v>819</v>
      </c>
      <c r="E300" s="127"/>
      <c r="G300" t="s">
        <v>819</v>
      </c>
      <c r="J300">
        <f t="shared" si="13"/>
        <v>0</v>
      </c>
    </row>
    <row r="301" spans="1:10" ht="12">
      <c r="A301">
        <v>299</v>
      </c>
      <c r="E301" s="127"/>
      <c r="J301">
        <f t="shared" si="13"/>
        <v>0</v>
      </c>
    </row>
    <row r="302" spans="1:13" ht="12">
      <c r="A302">
        <v>300</v>
      </c>
      <c r="B302">
        <v>4001</v>
      </c>
      <c r="C302" t="s">
        <v>820</v>
      </c>
      <c r="D302" t="s">
        <v>821</v>
      </c>
      <c r="E302" s="127">
        <v>274739</v>
      </c>
      <c r="F302" s="137">
        <v>274739</v>
      </c>
      <c r="G302">
        <v>4001</v>
      </c>
      <c r="J302">
        <f t="shared" si="13"/>
        <v>6</v>
      </c>
      <c r="K302" s="138" t="s">
        <v>1140</v>
      </c>
      <c r="L302" t="str">
        <f aca="true" t="shared" si="15" ref="L302:L333">CONCATENATE(K302,F302)</f>
        <v>00274739</v>
      </c>
      <c r="M302">
        <v>4001</v>
      </c>
    </row>
    <row r="303" spans="1:13" ht="12">
      <c r="A303">
        <v>301</v>
      </c>
      <c r="B303">
        <v>4002</v>
      </c>
      <c r="C303" t="s">
        <v>822</v>
      </c>
      <c r="D303" t="s">
        <v>823</v>
      </c>
      <c r="E303" s="127">
        <v>274682</v>
      </c>
      <c r="F303" s="137">
        <v>274682</v>
      </c>
      <c r="G303">
        <v>4002</v>
      </c>
      <c r="J303">
        <f t="shared" si="13"/>
        <v>6</v>
      </c>
      <c r="K303" s="138" t="s">
        <v>1140</v>
      </c>
      <c r="L303" t="str">
        <f t="shared" si="15"/>
        <v>00274682</v>
      </c>
      <c r="M303">
        <v>4002</v>
      </c>
    </row>
    <row r="304" spans="1:13" ht="12">
      <c r="A304">
        <v>302</v>
      </c>
      <c r="B304">
        <v>4003</v>
      </c>
      <c r="C304" t="s">
        <v>824</v>
      </c>
      <c r="D304" t="s">
        <v>825</v>
      </c>
      <c r="E304" s="127">
        <v>274691</v>
      </c>
      <c r="F304" s="137">
        <v>274691</v>
      </c>
      <c r="G304">
        <v>4003</v>
      </c>
      <c r="J304">
        <f t="shared" si="13"/>
        <v>6</v>
      </c>
      <c r="K304" s="138" t="s">
        <v>1140</v>
      </c>
      <c r="L304" t="str">
        <f t="shared" si="15"/>
        <v>00274691</v>
      </c>
      <c r="M304">
        <v>4003</v>
      </c>
    </row>
    <row r="305" spans="1:13" ht="12">
      <c r="A305">
        <v>303</v>
      </c>
      <c r="B305">
        <v>4004</v>
      </c>
      <c r="C305" t="s">
        <v>826</v>
      </c>
      <c r="D305" t="s">
        <v>827</v>
      </c>
      <c r="E305" s="127">
        <v>274704</v>
      </c>
      <c r="F305" s="137">
        <v>274704</v>
      </c>
      <c r="G305">
        <v>4004</v>
      </c>
      <c r="J305">
        <f t="shared" si="13"/>
        <v>6</v>
      </c>
      <c r="K305" s="138" t="s">
        <v>1140</v>
      </c>
      <c r="L305" t="str">
        <f t="shared" si="15"/>
        <v>00274704</v>
      </c>
      <c r="M305">
        <v>4004</v>
      </c>
    </row>
    <row r="306" spans="1:13" ht="12">
      <c r="A306">
        <v>304</v>
      </c>
      <c r="B306">
        <v>4005</v>
      </c>
      <c r="C306" t="s">
        <v>828</v>
      </c>
      <c r="D306" t="s">
        <v>829</v>
      </c>
      <c r="E306" s="127">
        <v>274712</v>
      </c>
      <c r="F306" s="137">
        <v>274712</v>
      </c>
      <c r="G306">
        <v>4005</v>
      </c>
      <c r="J306">
        <f t="shared" si="13"/>
        <v>6</v>
      </c>
      <c r="K306" s="138" t="s">
        <v>1140</v>
      </c>
      <c r="L306" t="str">
        <f t="shared" si="15"/>
        <v>00274712</v>
      </c>
      <c r="M306">
        <v>4005</v>
      </c>
    </row>
    <row r="307" spans="1:13" ht="12">
      <c r="A307">
        <v>305</v>
      </c>
      <c r="B307">
        <v>4006</v>
      </c>
      <c r="C307" t="s">
        <v>830</v>
      </c>
      <c r="D307" t="s">
        <v>831</v>
      </c>
      <c r="E307" s="127">
        <v>274721</v>
      </c>
      <c r="F307" s="137">
        <v>274721</v>
      </c>
      <c r="G307">
        <v>4006</v>
      </c>
      <c r="J307">
        <f t="shared" si="13"/>
        <v>6</v>
      </c>
      <c r="K307" s="138" t="s">
        <v>1140</v>
      </c>
      <c r="L307" t="str">
        <f t="shared" si="15"/>
        <v>00274721</v>
      </c>
      <c r="M307">
        <v>4006</v>
      </c>
    </row>
    <row r="308" spans="1:13" ht="12">
      <c r="A308">
        <v>306</v>
      </c>
      <c r="B308">
        <v>4007</v>
      </c>
      <c r="C308" t="s">
        <v>832</v>
      </c>
      <c r="D308" t="s">
        <v>833</v>
      </c>
      <c r="E308" s="127">
        <v>274739</v>
      </c>
      <c r="F308" s="137">
        <v>274739</v>
      </c>
      <c r="G308">
        <v>4007</v>
      </c>
      <c r="J308">
        <f t="shared" si="13"/>
        <v>6</v>
      </c>
      <c r="K308" s="138" t="s">
        <v>1140</v>
      </c>
      <c r="L308" t="str">
        <f t="shared" si="15"/>
        <v>00274739</v>
      </c>
      <c r="M308">
        <v>4007</v>
      </c>
    </row>
    <row r="309" spans="1:13" ht="12">
      <c r="A309">
        <v>307</v>
      </c>
      <c r="B309">
        <v>4008</v>
      </c>
      <c r="C309" t="s">
        <v>834</v>
      </c>
      <c r="D309" t="s">
        <v>835</v>
      </c>
      <c r="E309" s="127">
        <v>274747</v>
      </c>
      <c r="F309" s="137">
        <v>274747</v>
      </c>
      <c r="G309">
        <v>4008</v>
      </c>
      <c r="J309">
        <f t="shared" si="13"/>
        <v>6</v>
      </c>
      <c r="K309" s="138" t="s">
        <v>1140</v>
      </c>
      <c r="L309" t="str">
        <f t="shared" si="15"/>
        <v>00274747</v>
      </c>
      <c r="M309">
        <v>4008</v>
      </c>
    </row>
    <row r="310" spans="1:13" ht="12">
      <c r="A310">
        <v>308</v>
      </c>
      <c r="B310">
        <v>4009</v>
      </c>
      <c r="C310" t="s">
        <v>836</v>
      </c>
      <c r="D310" t="s">
        <v>837</v>
      </c>
      <c r="E310" s="127">
        <v>274763</v>
      </c>
      <c r="F310" s="137">
        <v>274763</v>
      </c>
      <c r="G310">
        <v>4009</v>
      </c>
      <c r="J310">
        <f t="shared" si="13"/>
        <v>6</v>
      </c>
      <c r="K310" s="138" t="s">
        <v>1140</v>
      </c>
      <c r="L310" t="str">
        <f t="shared" si="15"/>
        <v>00274763</v>
      </c>
      <c r="M310">
        <v>4009</v>
      </c>
    </row>
    <row r="311" spans="1:13" ht="12">
      <c r="A311">
        <v>309</v>
      </c>
      <c r="B311">
        <v>4010</v>
      </c>
      <c r="C311" t="s">
        <v>838</v>
      </c>
      <c r="D311" t="s">
        <v>839</v>
      </c>
      <c r="E311" s="127">
        <v>274771</v>
      </c>
      <c r="F311" s="137">
        <v>274771</v>
      </c>
      <c r="G311">
        <v>4010</v>
      </c>
      <c r="J311">
        <f t="shared" si="13"/>
        <v>6</v>
      </c>
      <c r="K311" s="138" t="s">
        <v>1140</v>
      </c>
      <c r="L311" t="str">
        <f t="shared" si="15"/>
        <v>00274771</v>
      </c>
      <c r="M311">
        <v>4010</v>
      </c>
    </row>
    <row r="312" spans="1:13" ht="12">
      <c r="A312">
        <v>310</v>
      </c>
      <c r="B312">
        <v>4011</v>
      </c>
      <c r="C312" t="s">
        <v>840</v>
      </c>
      <c r="D312" t="s">
        <v>841</v>
      </c>
      <c r="E312" s="127">
        <v>274780</v>
      </c>
      <c r="F312" s="137">
        <v>274780</v>
      </c>
      <c r="G312">
        <v>4011</v>
      </c>
      <c r="J312">
        <f t="shared" si="13"/>
        <v>6</v>
      </c>
      <c r="K312" s="138" t="s">
        <v>1140</v>
      </c>
      <c r="L312" t="str">
        <f t="shared" si="15"/>
        <v>00274780</v>
      </c>
      <c r="M312">
        <v>4011</v>
      </c>
    </row>
    <row r="313" spans="1:13" ht="12">
      <c r="A313">
        <v>311</v>
      </c>
      <c r="B313">
        <v>4012</v>
      </c>
      <c r="C313" t="s">
        <v>842</v>
      </c>
      <c r="D313" t="s">
        <v>843</v>
      </c>
      <c r="E313" s="127">
        <v>274798</v>
      </c>
      <c r="F313" s="137">
        <v>274798</v>
      </c>
      <c r="G313">
        <v>4012</v>
      </c>
      <c r="J313">
        <f t="shared" si="13"/>
        <v>6</v>
      </c>
      <c r="K313" s="138" t="s">
        <v>1140</v>
      </c>
      <c r="L313" t="str">
        <f t="shared" si="15"/>
        <v>00274798</v>
      </c>
      <c r="M313">
        <v>4012</v>
      </c>
    </row>
    <row r="314" spans="1:13" ht="12">
      <c r="A314">
        <v>312</v>
      </c>
      <c r="B314">
        <v>4013</v>
      </c>
      <c r="C314" t="s">
        <v>844</v>
      </c>
      <c r="D314" t="s">
        <v>845</v>
      </c>
      <c r="E314" s="127">
        <v>274801</v>
      </c>
      <c r="F314" s="137">
        <v>274801</v>
      </c>
      <c r="G314">
        <v>4013</v>
      </c>
      <c r="J314">
        <f t="shared" si="13"/>
        <v>6</v>
      </c>
      <c r="K314" s="138" t="s">
        <v>1140</v>
      </c>
      <c r="L314" t="str">
        <f t="shared" si="15"/>
        <v>00274801</v>
      </c>
      <c r="M314">
        <v>4013</v>
      </c>
    </row>
    <row r="315" spans="1:13" ht="12">
      <c r="A315">
        <v>313</v>
      </c>
      <c r="B315">
        <v>4014</v>
      </c>
      <c r="C315" t="s">
        <v>846</v>
      </c>
      <c r="D315" t="s">
        <v>847</v>
      </c>
      <c r="E315" s="127">
        <v>274810</v>
      </c>
      <c r="F315" s="137">
        <v>274810</v>
      </c>
      <c r="G315">
        <v>4014</v>
      </c>
      <c r="J315">
        <f t="shared" si="13"/>
        <v>6</v>
      </c>
      <c r="K315" s="138" t="s">
        <v>1140</v>
      </c>
      <c r="L315" t="str">
        <f t="shared" si="15"/>
        <v>00274810</v>
      </c>
      <c r="M315">
        <v>4014</v>
      </c>
    </row>
    <row r="316" spans="1:13" ht="12">
      <c r="A316">
        <v>314</v>
      </c>
      <c r="B316">
        <v>4015</v>
      </c>
      <c r="C316" t="s">
        <v>848</v>
      </c>
      <c r="D316" t="s">
        <v>849</v>
      </c>
      <c r="E316" s="127">
        <v>274828</v>
      </c>
      <c r="F316" s="137">
        <v>274828</v>
      </c>
      <c r="G316">
        <v>4015</v>
      </c>
      <c r="J316">
        <f t="shared" si="13"/>
        <v>6</v>
      </c>
      <c r="K316" s="138" t="s">
        <v>1140</v>
      </c>
      <c r="L316" t="str">
        <f t="shared" si="15"/>
        <v>00274828</v>
      </c>
      <c r="M316">
        <v>4015</v>
      </c>
    </row>
    <row r="317" spans="1:13" ht="12">
      <c r="A317">
        <v>315</v>
      </c>
      <c r="B317">
        <v>4016</v>
      </c>
      <c r="C317" t="s">
        <v>850</v>
      </c>
      <c r="D317" t="s">
        <v>851</v>
      </c>
      <c r="E317" s="127">
        <v>274844</v>
      </c>
      <c r="F317" s="137">
        <v>274844</v>
      </c>
      <c r="G317">
        <v>4016</v>
      </c>
      <c r="J317">
        <f t="shared" si="13"/>
        <v>6</v>
      </c>
      <c r="K317" s="138" t="s">
        <v>1140</v>
      </c>
      <c r="L317" t="str">
        <f t="shared" si="15"/>
        <v>00274844</v>
      </c>
      <c r="M317">
        <v>4016</v>
      </c>
    </row>
    <row r="318" spans="1:13" ht="12">
      <c r="A318">
        <v>316</v>
      </c>
      <c r="B318">
        <v>4017</v>
      </c>
      <c r="C318" t="s">
        <v>852</v>
      </c>
      <c r="D318" t="s">
        <v>853</v>
      </c>
      <c r="E318" s="127">
        <v>274861</v>
      </c>
      <c r="F318" s="137">
        <v>274861</v>
      </c>
      <c r="G318">
        <v>4017</v>
      </c>
      <c r="J318">
        <f t="shared" si="13"/>
        <v>6</v>
      </c>
      <c r="K318" s="138" t="s">
        <v>1140</v>
      </c>
      <c r="L318" t="str">
        <f t="shared" si="15"/>
        <v>00274861</v>
      </c>
      <c r="M318">
        <v>4017</v>
      </c>
    </row>
    <row r="319" spans="1:13" ht="12">
      <c r="A319">
        <v>317</v>
      </c>
      <c r="B319">
        <v>4018</v>
      </c>
      <c r="C319" t="s">
        <v>854</v>
      </c>
      <c r="D319" t="s">
        <v>855</v>
      </c>
      <c r="E319" s="127">
        <v>274879</v>
      </c>
      <c r="F319" s="137">
        <v>274879</v>
      </c>
      <c r="G319">
        <v>4018</v>
      </c>
      <c r="J319">
        <f t="shared" si="13"/>
        <v>6</v>
      </c>
      <c r="K319" s="138" t="s">
        <v>1140</v>
      </c>
      <c r="L319" t="str">
        <f t="shared" si="15"/>
        <v>00274879</v>
      </c>
      <c r="M319">
        <v>4018</v>
      </c>
    </row>
    <row r="320" spans="1:13" ht="12">
      <c r="A320">
        <v>318</v>
      </c>
      <c r="B320">
        <v>4019</v>
      </c>
      <c r="C320" t="s">
        <v>856</v>
      </c>
      <c r="D320" t="s">
        <v>857</v>
      </c>
      <c r="E320" s="127">
        <v>274887</v>
      </c>
      <c r="F320" s="137">
        <v>274887</v>
      </c>
      <c r="G320">
        <v>4019</v>
      </c>
      <c r="J320">
        <f t="shared" si="13"/>
        <v>6</v>
      </c>
      <c r="K320" s="138" t="s">
        <v>1140</v>
      </c>
      <c r="L320" t="str">
        <f t="shared" si="15"/>
        <v>00274887</v>
      </c>
      <c r="M320">
        <v>4019</v>
      </c>
    </row>
    <row r="321" spans="1:13" ht="12">
      <c r="A321">
        <v>319</v>
      </c>
      <c r="B321">
        <v>4020</v>
      </c>
      <c r="C321" t="s">
        <v>858</v>
      </c>
      <c r="D321" t="s">
        <v>859</v>
      </c>
      <c r="E321" s="127">
        <v>274909</v>
      </c>
      <c r="F321" s="137">
        <v>274909</v>
      </c>
      <c r="G321">
        <v>4020</v>
      </c>
      <c r="J321">
        <f t="shared" si="13"/>
        <v>6</v>
      </c>
      <c r="K321" s="138" t="s">
        <v>1140</v>
      </c>
      <c r="L321" t="str">
        <f t="shared" si="15"/>
        <v>00274909</v>
      </c>
      <c r="M321">
        <v>4020</v>
      </c>
    </row>
    <row r="322" spans="1:13" ht="12">
      <c r="A322">
        <v>320</v>
      </c>
      <c r="B322">
        <v>4021</v>
      </c>
      <c r="C322" t="s">
        <v>860</v>
      </c>
      <c r="D322" t="s">
        <v>861</v>
      </c>
      <c r="E322" s="127">
        <v>579271</v>
      </c>
      <c r="F322" s="137">
        <v>579271</v>
      </c>
      <c r="G322">
        <v>4021</v>
      </c>
      <c r="J322">
        <f t="shared" si="13"/>
        <v>6</v>
      </c>
      <c r="K322" s="138" t="s">
        <v>1140</v>
      </c>
      <c r="L322" t="str">
        <f t="shared" si="15"/>
        <v>00579271</v>
      </c>
      <c r="M322">
        <v>4021</v>
      </c>
    </row>
    <row r="323" spans="1:13" ht="12">
      <c r="A323">
        <v>321</v>
      </c>
      <c r="B323">
        <v>4022</v>
      </c>
      <c r="C323" t="s">
        <v>862</v>
      </c>
      <c r="D323" t="s">
        <v>863</v>
      </c>
      <c r="E323" s="127">
        <v>274917</v>
      </c>
      <c r="F323" s="137">
        <v>274917</v>
      </c>
      <c r="G323">
        <v>4022</v>
      </c>
      <c r="J323">
        <f aca="true" t="shared" si="16" ref="J323:J386">LEN(F323)</f>
        <v>6</v>
      </c>
      <c r="K323" s="138" t="s">
        <v>1140</v>
      </c>
      <c r="L323" t="str">
        <f t="shared" si="15"/>
        <v>00274917</v>
      </c>
      <c r="M323">
        <v>4022</v>
      </c>
    </row>
    <row r="324" spans="1:13" ht="12">
      <c r="A324">
        <v>322</v>
      </c>
      <c r="B324">
        <v>4023</v>
      </c>
      <c r="C324" t="s">
        <v>864</v>
      </c>
      <c r="D324" t="s">
        <v>865</v>
      </c>
      <c r="E324" s="127">
        <v>579122</v>
      </c>
      <c r="F324" s="137">
        <v>579122</v>
      </c>
      <c r="G324">
        <v>4023</v>
      </c>
      <c r="J324">
        <f t="shared" si="16"/>
        <v>6</v>
      </c>
      <c r="K324" s="138" t="s">
        <v>1140</v>
      </c>
      <c r="L324" t="str">
        <f t="shared" si="15"/>
        <v>00579122</v>
      </c>
      <c r="M324">
        <v>4023</v>
      </c>
    </row>
    <row r="325" spans="1:13" ht="12">
      <c r="A325">
        <v>323</v>
      </c>
      <c r="B325">
        <v>4024</v>
      </c>
      <c r="C325" t="s">
        <v>866</v>
      </c>
      <c r="D325" t="s">
        <v>867</v>
      </c>
      <c r="E325" s="127">
        <v>579297</v>
      </c>
      <c r="F325" s="137">
        <v>579297</v>
      </c>
      <c r="G325">
        <v>4024</v>
      </c>
      <c r="J325">
        <f t="shared" si="16"/>
        <v>6</v>
      </c>
      <c r="K325" s="138" t="s">
        <v>1140</v>
      </c>
      <c r="L325" t="str">
        <f t="shared" si="15"/>
        <v>00579297</v>
      </c>
      <c r="M325">
        <v>4024</v>
      </c>
    </row>
    <row r="326" spans="1:13" ht="12">
      <c r="A326">
        <v>324</v>
      </c>
      <c r="B326">
        <v>4025</v>
      </c>
      <c r="C326" t="s">
        <v>868</v>
      </c>
      <c r="D326" t="s">
        <v>869</v>
      </c>
      <c r="E326" s="127">
        <v>274925</v>
      </c>
      <c r="F326" s="137">
        <v>274925</v>
      </c>
      <c r="G326">
        <v>4025</v>
      </c>
      <c r="J326">
        <f t="shared" si="16"/>
        <v>6</v>
      </c>
      <c r="K326" s="138" t="s">
        <v>1140</v>
      </c>
      <c r="L326" t="str">
        <f t="shared" si="15"/>
        <v>00274925</v>
      </c>
      <c r="M326">
        <v>4025</v>
      </c>
    </row>
    <row r="327" spans="1:13" ht="12">
      <c r="A327">
        <v>325</v>
      </c>
      <c r="B327">
        <v>4026</v>
      </c>
      <c r="C327" t="s">
        <v>870</v>
      </c>
      <c r="D327" t="s">
        <v>871</v>
      </c>
      <c r="E327" s="127">
        <v>274933</v>
      </c>
      <c r="F327" s="137">
        <v>274933</v>
      </c>
      <c r="G327">
        <v>4026</v>
      </c>
      <c r="J327">
        <f t="shared" si="16"/>
        <v>6</v>
      </c>
      <c r="K327" s="138" t="s">
        <v>1140</v>
      </c>
      <c r="L327" t="str">
        <f t="shared" si="15"/>
        <v>00274933</v>
      </c>
      <c r="M327">
        <v>4026</v>
      </c>
    </row>
    <row r="328" spans="1:13" ht="12">
      <c r="A328">
        <v>326</v>
      </c>
      <c r="B328">
        <v>1102</v>
      </c>
      <c r="C328" t="s">
        <v>872</v>
      </c>
      <c r="D328" t="s">
        <v>873</v>
      </c>
      <c r="E328" s="127">
        <v>579238</v>
      </c>
      <c r="F328" s="137">
        <v>579238</v>
      </c>
      <c r="G328">
        <v>1102</v>
      </c>
      <c r="J328">
        <f t="shared" si="16"/>
        <v>6</v>
      </c>
      <c r="K328" s="138" t="s">
        <v>1140</v>
      </c>
      <c r="L328" t="str">
        <f t="shared" si="15"/>
        <v>00579238</v>
      </c>
      <c r="M328">
        <v>1102</v>
      </c>
    </row>
    <row r="329" spans="1:13" ht="12">
      <c r="A329">
        <v>327</v>
      </c>
      <c r="B329">
        <v>4028</v>
      </c>
      <c r="C329" t="s">
        <v>874</v>
      </c>
      <c r="D329" t="s">
        <v>875</v>
      </c>
      <c r="E329" s="127">
        <v>274968</v>
      </c>
      <c r="F329" s="137">
        <v>274968</v>
      </c>
      <c r="G329">
        <v>4028</v>
      </c>
      <c r="J329">
        <f t="shared" si="16"/>
        <v>6</v>
      </c>
      <c r="K329" s="138" t="s">
        <v>1140</v>
      </c>
      <c r="L329" t="str">
        <f t="shared" si="15"/>
        <v>00274968</v>
      </c>
      <c r="M329">
        <v>4028</v>
      </c>
    </row>
    <row r="330" spans="1:13" ht="12">
      <c r="A330">
        <v>328</v>
      </c>
      <c r="B330">
        <v>4029</v>
      </c>
      <c r="C330" t="s">
        <v>876</v>
      </c>
      <c r="D330" t="s">
        <v>877</v>
      </c>
      <c r="E330" s="127">
        <v>274984</v>
      </c>
      <c r="F330" s="137">
        <v>274984</v>
      </c>
      <c r="G330">
        <v>4029</v>
      </c>
      <c r="J330">
        <f t="shared" si="16"/>
        <v>6</v>
      </c>
      <c r="K330" s="138" t="s">
        <v>1140</v>
      </c>
      <c r="L330" t="str">
        <f t="shared" si="15"/>
        <v>00274984</v>
      </c>
      <c r="M330">
        <v>4029</v>
      </c>
    </row>
    <row r="331" spans="1:13" ht="12">
      <c r="A331">
        <v>329</v>
      </c>
      <c r="B331">
        <v>4030</v>
      </c>
      <c r="C331" t="s">
        <v>878</v>
      </c>
      <c r="D331" t="s">
        <v>879</v>
      </c>
      <c r="E331" s="127">
        <v>274992</v>
      </c>
      <c r="F331" s="137">
        <v>274992</v>
      </c>
      <c r="G331">
        <v>4030</v>
      </c>
      <c r="J331">
        <f t="shared" si="16"/>
        <v>6</v>
      </c>
      <c r="K331" s="138" t="s">
        <v>1140</v>
      </c>
      <c r="L331" t="str">
        <f t="shared" si="15"/>
        <v>00274992</v>
      </c>
      <c r="M331">
        <v>4030</v>
      </c>
    </row>
    <row r="332" spans="1:13" ht="12">
      <c r="A332">
        <v>330</v>
      </c>
      <c r="B332">
        <v>4031</v>
      </c>
      <c r="C332" t="s">
        <v>880</v>
      </c>
      <c r="D332" t="s">
        <v>881</v>
      </c>
      <c r="E332" s="127">
        <v>275000</v>
      </c>
      <c r="F332" s="137">
        <v>275000</v>
      </c>
      <c r="G332">
        <v>4031</v>
      </c>
      <c r="J332">
        <f t="shared" si="16"/>
        <v>6</v>
      </c>
      <c r="K332" s="138" t="s">
        <v>1140</v>
      </c>
      <c r="L332" t="str">
        <f t="shared" si="15"/>
        <v>00275000</v>
      </c>
      <c r="M332">
        <v>4031</v>
      </c>
    </row>
    <row r="333" spans="1:13" ht="12">
      <c r="A333">
        <v>331</v>
      </c>
      <c r="B333">
        <v>4032</v>
      </c>
      <c r="C333" t="s">
        <v>882</v>
      </c>
      <c r="D333" t="s">
        <v>883</v>
      </c>
      <c r="E333" s="127">
        <v>579190</v>
      </c>
      <c r="F333" s="137">
        <v>579190</v>
      </c>
      <c r="G333">
        <v>4032</v>
      </c>
      <c r="J333">
        <f t="shared" si="16"/>
        <v>6</v>
      </c>
      <c r="K333" s="138" t="s">
        <v>1140</v>
      </c>
      <c r="L333" t="str">
        <f t="shared" si="15"/>
        <v>00579190</v>
      </c>
      <c r="M333">
        <v>4032</v>
      </c>
    </row>
    <row r="334" spans="1:13" ht="12">
      <c r="A334">
        <v>332</v>
      </c>
      <c r="B334">
        <v>4033</v>
      </c>
      <c r="C334" t="s">
        <v>884</v>
      </c>
      <c r="D334" t="s">
        <v>885</v>
      </c>
      <c r="E334" s="127">
        <v>275026</v>
      </c>
      <c r="F334" s="137">
        <v>275026</v>
      </c>
      <c r="G334">
        <v>4033</v>
      </c>
      <c r="J334">
        <f t="shared" si="16"/>
        <v>6</v>
      </c>
      <c r="K334" s="138" t="s">
        <v>1140</v>
      </c>
      <c r="L334" t="str">
        <f aca="true" t="shared" si="17" ref="L334:L365">CONCATENATE(K334,F334)</f>
        <v>00275026</v>
      </c>
      <c r="M334">
        <v>4033</v>
      </c>
    </row>
    <row r="335" spans="1:13" ht="12">
      <c r="A335">
        <v>333</v>
      </c>
      <c r="B335">
        <v>1103</v>
      </c>
      <c r="C335" t="s">
        <v>886</v>
      </c>
      <c r="D335" t="s">
        <v>887</v>
      </c>
      <c r="E335" s="127">
        <v>275034</v>
      </c>
      <c r="F335" s="137">
        <v>275034</v>
      </c>
      <c r="G335">
        <v>1103</v>
      </c>
      <c r="J335">
        <f t="shared" si="16"/>
        <v>6</v>
      </c>
      <c r="K335" s="138" t="s">
        <v>1140</v>
      </c>
      <c r="L335" t="str">
        <f t="shared" si="17"/>
        <v>00275034</v>
      </c>
      <c r="M335">
        <v>1103</v>
      </c>
    </row>
    <row r="336" spans="1:13" ht="12">
      <c r="A336">
        <v>334</v>
      </c>
      <c r="B336">
        <v>4035</v>
      </c>
      <c r="C336" t="s">
        <v>888</v>
      </c>
      <c r="D336" t="s">
        <v>889</v>
      </c>
      <c r="E336" s="127">
        <v>275042</v>
      </c>
      <c r="F336" s="137">
        <v>275042</v>
      </c>
      <c r="G336">
        <v>4035</v>
      </c>
      <c r="J336">
        <f t="shared" si="16"/>
        <v>6</v>
      </c>
      <c r="K336" s="138" t="s">
        <v>1140</v>
      </c>
      <c r="L336" t="str">
        <f t="shared" si="17"/>
        <v>00275042</v>
      </c>
      <c r="M336">
        <v>4035</v>
      </c>
    </row>
    <row r="337" spans="1:13" ht="12">
      <c r="A337">
        <v>335</v>
      </c>
      <c r="B337">
        <v>4036</v>
      </c>
      <c r="C337" t="s">
        <v>890</v>
      </c>
      <c r="D337" t="s">
        <v>891</v>
      </c>
      <c r="E337" s="127">
        <v>579254</v>
      </c>
      <c r="F337" s="137">
        <v>579254</v>
      </c>
      <c r="G337">
        <v>4036</v>
      </c>
      <c r="J337">
        <f t="shared" si="16"/>
        <v>6</v>
      </c>
      <c r="K337" s="138" t="s">
        <v>1140</v>
      </c>
      <c r="L337" t="str">
        <f t="shared" si="17"/>
        <v>00579254</v>
      </c>
      <c r="M337">
        <v>4036</v>
      </c>
    </row>
    <row r="338" spans="1:13" ht="12">
      <c r="A338">
        <v>336</v>
      </c>
      <c r="B338">
        <v>4037</v>
      </c>
      <c r="C338" t="s">
        <v>892</v>
      </c>
      <c r="D338" t="s">
        <v>893</v>
      </c>
      <c r="E338" s="127">
        <v>275051</v>
      </c>
      <c r="F338" s="137">
        <v>275051</v>
      </c>
      <c r="G338">
        <v>4037</v>
      </c>
      <c r="J338">
        <f t="shared" si="16"/>
        <v>6</v>
      </c>
      <c r="K338" s="138" t="s">
        <v>1140</v>
      </c>
      <c r="L338" t="str">
        <f t="shared" si="17"/>
        <v>00275051</v>
      </c>
      <c r="M338">
        <v>4037</v>
      </c>
    </row>
    <row r="339" spans="1:13" ht="12">
      <c r="A339">
        <v>337</v>
      </c>
      <c r="B339">
        <v>4038</v>
      </c>
      <c r="C339" t="s">
        <v>894</v>
      </c>
      <c r="D339" t="s">
        <v>895</v>
      </c>
      <c r="E339" s="127">
        <v>275069</v>
      </c>
      <c r="F339" s="137">
        <v>275069</v>
      </c>
      <c r="G339">
        <v>4038</v>
      </c>
      <c r="J339">
        <f t="shared" si="16"/>
        <v>6</v>
      </c>
      <c r="K339" s="138" t="s">
        <v>1140</v>
      </c>
      <c r="L339" t="str">
        <f t="shared" si="17"/>
        <v>00275069</v>
      </c>
      <c r="M339">
        <v>4038</v>
      </c>
    </row>
    <row r="340" spans="1:13" ht="12">
      <c r="A340">
        <v>338</v>
      </c>
      <c r="B340">
        <v>4039</v>
      </c>
      <c r="C340" t="s">
        <v>896</v>
      </c>
      <c r="D340" t="s">
        <v>897</v>
      </c>
      <c r="E340" s="127">
        <v>275077</v>
      </c>
      <c r="F340" s="137">
        <v>275077</v>
      </c>
      <c r="G340">
        <v>4039</v>
      </c>
      <c r="J340">
        <f t="shared" si="16"/>
        <v>6</v>
      </c>
      <c r="K340" s="138" t="s">
        <v>1140</v>
      </c>
      <c r="L340" t="str">
        <f t="shared" si="17"/>
        <v>00275077</v>
      </c>
      <c r="M340">
        <v>4039</v>
      </c>
    </row>
    <row r="341" spans="1:13" ht="12">
      <c r="A341">
        <v>339</v>
      </c>
      <c r="B341">
        <v>4040</v>
      </c>
      <c r="C341" t="s">
        <v>898</v>
      </c>
      <c r="D341" t="s">
        <v>899</v>
      </c>
      <c r="E341" s="127">
        <v>579301</v>
      </c>
      <c r="F341" s="137">
        <v>579301</v>
      </c>
      <c r="G341">
        <v>4040</v>
      </c>
      <c r="J341">
        <f t="shared" si="16"/>
        <v>6</v>
      </c>
      <c r="K341" s="138" t="s">
        <v>1140</v>
      </c>
      <c r="L341" t="str">
        <f t="shared" si="17"/>
        <v>00579301</v>
      </c>
      <c r="M341">
        <v>4040</v>
      </c>
    </row>
    <row r="342" spans="1:13" ht="12">
      <c r="A342">
        <v>340</v>
      </c>
      <c r="B342">
        <v>4041</v>
      </c>
      <c r="C342" t="s">
        <v>900</v>
      </c>
      <c r="D342" t="s">
        <v>901</v>
      </c>
      <c r="E342" s="127">
        <v>579114</v>
      </c>
      <c r="F342" s="137">
        <v>579114</v>
      </c>
      <c r="G342">
        <v>4041</v>
      </c>
      <c r="J342">
        <f t="shared" si="16"/>
        <v>6</v>
      </c>
      <c r="K342" s="138" t="s">
        <v>1140</v>
      </c>
      <c r="L342" t="str">
        <f t="shared" si="17"/>
        <v>00579114</v>
      </c>
      <c r="M342">
        <v>4041</v>
      </c>
    </row>
    <row r="343" spans="1:13" ht="12">
      <c r="A343">
        <v>341</v>
      </c>
      <c r="B343">
        <v>4042</v>
      </c>
      <c r="C343" t="s">
        <v>902</v>
      </c>
      <c r="D343" t="s">
        <v>903</v>
      </c>
      <c r="E343" s="127">
        <v>579131</v>
      </c>
      <c r="F343" s="137">
        <v>579131</v>
      </c>
      <c r="G343">
        <v>4042</v>
      </c>
      <c r="J343">
        <f t="shared" si="16"/>
        <v>6</v>
      </c>
      <c r="K343" s="138" t="s">
        <v>1140</v>
      </c>
      <c r="L343" t="str">
        <f t="shared" si="17"/>
        <v>00579131</v>
      </c>
      <c r="M343">
        <v>4042</v>
      </c>
    </row>
    <row r="344" spans="1:13" ht="12">
      <c r="A344">
        <v>342</v>
      </c>
      <c r="B344">
        <v>4043</v>
      </c>
      <c r="C344" t="s">
        <v>904</v>
      </c>
      <c r="D344" t="s">
        <v>905</v>
      </c>
      <c r="E344" s="127">
        <v>579092</v>
      </c>
      <c r="F344" s="137">
        <v>579092</v>
      </c>
      <c r="G344">
        <v>4043</v>
      </c>
      <c r="J344">
        <f t="shared" si="16"/>
        <v>6</v>
      </c>
      <c r="K344" s="138" t="s">
        <v>1140</v>
      </c>
      <c r="L344" t="str">
        <f t="shared" si="17"/>
        <v>00579092</v>
      </c>
      <c r="M344">
        <v>4043</v>
      </c>
    </row>
    <row r="345" spans="1:13" ht="12">
      <c r="A345">
        <v>343</v>
      </c>
      <c r="B345">
        <v>4044</v>
      </c>
      <c r="C345" t="s">
        <v>906</v>
      </c>
      <c r="D345" t="s">
        <v>907</v>
      </c>
      <c r="E345" s="127">
        <v>275158</v>
      </c>
      <c r="F345" s="137">
        <v>275158</v>
      </c>
      <c r="G345">
        <v>4044</v>
      </c>
      <c r="J345">
        <f t="shared" si="16"/>
        <v>6</v>
      </c>
      <c r="K345" s="138" t="s">
        <v>1140</v>
      </c>
      <c r="L345" t="str">
        <f t="shared" si="17"/>
        <v>00275158</v>
      </c>
      <c r="M345">
        <v>4044</v>
      </c>
    </row>
    <row r="346" spans="1:13" ht="12">
      <c r="A346">
        <v>344</v>
      </c>
      <c r="B346">
        <v>4045</v>
      </c>
      <c r="C346" t="s">
        <v>908</v>
      </c>
      <c r="D346" t="s">
        <v>909</v>
      </c>
      <c r="E346" s="127">
        <v>275166</v>
      </c>
      <c r="F346" s="137">
        <v>275166</v>
      </c>
      <c r="G346">
        <v>4045</v>
      </c>
      <c r="J346">
        <f t="shared" si="16"/>
        <v>6</v>
      </c>
      <c r="K346" s="138" t="s">
        <v>1140</v>
      </c>
      <c r="L346" t="str">
        <f t="shared" si="17"/>
        <v>00275166</v>
      </c>
      <c r="M346">
        <v>4045</v>
      </c>
    </row>
    <row r="347" spans="1:13" ht="12">
      <c r="A347">
        <v>345</v>
      </c>
      <c r="B347">
        <v>4046</v>
      </c>
      <c r="C347" t="s">
        <v>910</v>
      </c>
      <c r="D347" t="s">
        <v>911</v>
      </c>
      <c r="E347" s="127">
        <v>275182</v>
      </c>
      <c r="F347" s="137">
        <v>275182</v>
      </c>
      <c r="G347">
        <v>4046</v>
      </c>
      <c r="J347">
        <f t="shared" si="16"/>
        <v>6</v>
      </c>
      <c r="K347" s="138" t="s">
        <v>1140</v>
      </c>
      <c r="L347" t="str">
        <f t="shared" si="17"/>
        <v>00275182</v>
      </c>
      <c r="M347">
        <v>4046</v>
      </c>
    </row>
    <row r="348" spans="1:13" ht="12">
      <c r="A348">
        <v>346</v>
      </c>
      <c r="B348">
        <v>4047</v>
      </c>
      <c r="C348" t="s">
        <v>912</v>
      </c>
      <c r="D348" t="s">
        <v>913</v>
      </c>
      <c r="E348" s="127">
        <v>275174</v>
      </c>
      <c r="F348" s="137">
        <v>275174</v>
      </c>
      <c r="G348">
        <v>4047</v>
      </c>
      <c r="J348">
        <f t="shared" si="16"/>
        <v>6</v>
      </c>
      <c r="K348" s="138" t="s">
        <v>1140</v>
      </c>
      <c r="L348" t="str">
        <f t="shared" si="17"/>
        <v>00275174</v>
      </c>
      <c r="M348">
        <v>4047</v>
      </c>
    </row>
    <row r="349" spans="1:13" ht="12">
      <c r="A349">
        <v>347</v>
      </c>
      <c r="B349">
        <v>4048</v>
      </c>
      <c r="C349" t="s">
        <v>914</v>
      </c>
      <c r="D349" t="s">
        <v>915</v>
      </c>
      <c r="E349" s="127">
        <v>275191</v>
      </c>
      <c r="F349" s="137">
        <v>275191</v>
      </c>
      <c r="G349">
        <v>4048</v>
      </c>
      <c r="J349">
        <f t="shared" si="16"/>
        <v>6</v>
      </c>
      <c r="K349" s="138" t="s">
        <v>1140</v>
      </c>
      <c r="L349" t="str">
        <f t="shared" si="17"/>
        <v>00275191</v>
      </c>
      <c r="M349">
        <v>4048</v>
      </c>
    </row>
    <row r="350" spans="1:13" ht="12">
      <c r="A350">
        <v>348</v>
      </c>
      <c r="B350">
        <v>4049</v>
      </c>
      <c r="C350" t="s">
        <v>916</v>
      </c>
      <c r="D350" t="s">
        <v>917</v>
      </c>
      <c r="E350" s="127">
        <v>275204</v>
      </c>
      <c r="F350" s="137">
        <v>275204</v>
      </c>
      <c r="G350">
        <v>4049</v>
      </c>
      <c r="J350">
        <f t="shared" si="16"/>
        <v>6</v>
      </c>
      <c r="K350" s="138" t="s">
        <v>1140</v>
      </c>
      <c r="L350" t="str">
        <f t="shared" si="17"/>
        <v>00275204</v>
      </c>
      <c r="M350">
        <v>4049</v>
      </c>
    </row>
    <row r="351" spans="1:13" ht="12">
      <c r="A351">
        <v>349</v>
      </c>
      <c r="B351">
        <v>4050</v>
      </c>
      <c r="C351" t="s">
        <v>918</v>
      </c>
      <c r="D351" t="s">
        <v>919</v>
      </c>
      <c r="E351" s="127">
        <v>275212</v>
      </c>
      <c r="F351" s="137">
        <v>275212</v>
      </c>
      <c r="G351">
        <v>4050</v>
      </c>
      <c r="J351">
        <f t="shared" si="16"/>
        <v>6</v>
      </c>
      <c r="K351" s="138" t="s">
        <v>1140</v>
      </c>
      <c r="L351" t="str">
        <f t="shared" si="17"/>
        <v>00275212</v>
      </c>
      <c r="M351">
        <v>4050</v>
      </c>
    </row>
    <row r="352" spans="1:13" ht="12">
      <c r="A352">
        <v>350</v>
      </c>
      <c r="B352">
        <v>4051</v>
      </c>
      <c r="C352" t="s">
        <v>920</v>
      </c>
      <c r="D352" t="s">
        <v>921</v>
      </c>
      <c r="E352" s="127">
        <v>275221</v>
      </c>
      <c r="F352" s="137">
        <v>275221</v>
      </c>
      <c r="G352">
        <v>4051</v>
      </c>
      <c r="J352">
        <f t="shared" si="16"/>
        <v>6</v>
      </c>
      <c r="K352" s="138" t="s">
        <v>1140</v>
      </c>
      <c r="L352" t="str">
        <f t="shared" si="17"/>
        <v>00275221</v>
      </c>
      <c r="M352">
        <v>4051</v>
      </c>
    </row>
    <row r="353" spans="1:13" ht="12">
      <c r="A353">
        <v>351</v>
      </c>
      <c r="B353">
        <v>4052</v>
      </c>
      <c r="C353" t="s">
        <v>922</v>
      </c>
      <c r="D353" t="s">
        <v>923</v>
      </c>
      <c r="E353" s="127">
        <v>579319</v>
      </c>
      <c r="F353" s="137">
        <v>579319</v>
      </c>
      <c r="G353">
        <v>4052</v>
      </c>
      <c r="J353">
        <f t="shared" si="16"/>
        <v>6</v>
      </c>
      <c r="K353" s="138" t="s">
        <v>1140</v>
      </c>
      <c r="L353" t="str">
        <f t="shared" si="17"/>
        <v>00579319</v>
      </c>
      <c r="M353">
        <v>4052</v>
      </c>
    </row>
    <row r="354" spans="1:13" ht="12">
      <c r="A354">
        <v>352</v>
      </c>
      <c r="B354">
        <v>4053</v>
      </c>
      <c r="C354" t="s">
        <v>924</v>
      </c>
      <c r="D354" t="s">
        <v>925</v>
      </c>
      <c r="E354" s="127">
        <v>275263</v>
      </c>
      <c r="F354" s="137">
        <v>275263</v>
      </c>
      <c r="G354">
        <v>4053</v>
      </c>
      <c r="J354">
        <f t="shared" si="16"/>
        <v>6</v>
      </c>
      <c r="K354" s="138" t="s">
        <v>1140</v>
      </c>
      <c r="L354" t="str">
        <f t="shared" si="17"/>
        <v>00275263</v>
      </c>
      <c r="M354">
        <v>4053</v>
      </c>
    </row>
    <row r="355" spans="1:13" ht="12">
      <c r="A355">
        <v>353</v>
      </c>
      <c r="B355">
        <v>4054</v>
      </c>
      <c r="C355" t="s">
        <v>926</v>
      </c>
      <c r="D355" t="s">
        <v>927</v>
      </c>
      <c r="E355" s="127">
        <v>579165</v>
      </c>
      <c r="F355" s="137">
        <v>579165</v>
      </c>
      <c r="G355">
        <v>4054</v>
      </c>
      <c r="J355">
        <f t="shared" si="16"/>
        <v>6</v>
      </c>
      <c r="K355" s="138" t="s">
        <v>1140</v>
      </c>
      <c r="L355" t="str">
        <f t="shared" si="17"/>
        <v>00579165</v>
      </c>
      <c r="M355">
        <v>4054</v>
      </c>
    </row>
    <row r="356" spans="1:13" ht="12">
      <c r="A356">
        <v>354</v>
      </c>
      <c r="B356">
        <v>4055</v>
      </c>
      <c r="C356" t="s">
        <v>928</v>
      </c>
      <c r="D356" t="s">
        <v>929</v>
      </c>
      <c r="E356" s="127">
        <v>275271</v>
      </c>
      <c r="F356" s="137">
        <v>275271</v>
      </c>
      <c r="G356">
        <v>4055</v>
      </c>
      <c r="J356">
        <f t="shared" si="16"/>
        <v>6</v>
      </c>
      <c r="K356" s="138" t="s">
        <v>1140</v>
      </c>
      <c r="L356" t="str">
        <f t="shared" si="17"/>
        <v>00275271</v>
      </c>
      <c r="M356">
        <v>4055</v>
      </c>
    </row>
    <row r="357" spans="1:13" ht="12">
      <c r="A357">
        <v>355</v>
      </c>
      <c r="B357">
        <v>4056</v>
      </c>
      <c r="C357" t="s">
        <v>930</v>
      </c>
      <c r="D357" t="s">
        <v>931</v>
      </c>
      <c r="E357" s="127">
        <v>579173</v>
      </c>
      <c r="F357" s="137">
        <v>579173</v>
      </c>
      <c r="G357">
        <v>4056</v>
      </c>
      <c r="J357">
        <f t="shared" si="16"/>
        <v>6</v>
      </c>
      <c r="K357" s="138" t="s">
        <v>1140</v>
      </c>
      <c r="L357" t="str">
        <f t="shared" si="17"/>
        <v>00579173</v>
      </c>
      <c r="M357">
        <v>4056</v>
      </c>
    </row>
    <row r="358" spans="1:13" ht="12">
      <c r="A358">
        <v>356</v>
      </c>
      <c r="B358">
        <v>4057</v>
      </c>
      <c r="C358" t="s">
        <v>932</v>
      </c>
      <c r="D358" t="s">
        <v>933</v>
      </c>
      <c r="E358" s="127">
        <v>275280</v>
      </c>
      <c r="F358" s="137">
        <v>275280</v>
      </c>
      <c r="G358">
        <v>4057</v>
      </c>
      <c r="J358">
        <f t="shared" si="16"/>
        <v>6</v>
      </c>
      <c r="K358" s="138" t="s">
        <v>1140</v>
      </c>
      <c r="L358" t="str">
        <f t="shared" si="17"/>
        <v>00275280</v>
      </c>
      <c r="M358">
        <v>4057</v>
      </c>
    </row>
    <row r="359" spans="1:13" ht="12">
      <c r="A359">
        <v>357</v>
      </c>
      <c r="B359">
        <v>4058</v>
      </c>
      <c r="C359" t="s">
        <v>934</v>
      </c>
      <c r="D359" t="s">
        <v>935</v>
      </c>
      <c r="E359" s="127">
        <v>579246</v>
      </c>
      <c r="F359" s="137">
        <v>579246</v>
      </c>
      <c r="G359">
        <v>4058</v>
      </c>
      <c r="J359">
        <f t="shared" si="16"/>
        <v>6</v>
      </c>
      <c r="K359" s="138" t="s">
        <v>1140</v>
      </c>
      <c r="L359" t="str">
        <f t="shared" si="17"/>
        <v>00579246</v>
      </c>
      <c r="M359">
        <v>4058</v>
      </c>
    </row>
    <row r="360" spans="1:13" ht="12">
      <c r="A360">
        <v>358</v>
      </c>
      <c r="B360">
        <v>4059</v>
      </c>
      <c r="C360" t="s">
        <v>936</v>
      </c>
      <c r="D360" t="s">
        <v>937</v>
      </c>
      <c r="E360" s="127">
        <v>275301</v>
      </c>
      <c r="F360" s="137">
        <v>275301</v>
      </c>
      <c r="G360">
        <v>4059</v>
      </c>
      <c r="J360">
        <f t="shared" si="16"/>
        <v>6</v>
      </c>
      <c r="K360" s="138" t="s">
        <v>1140</v>
      </c>
      <c r="L360" t="str">
        <f t="shared" si="17"/>
        <v>00275301</v>
      </c>
      <c r="M360">
        <v>4059</v>
      </c>
    </row>
    <row r="361" spans="1:13" ht="12">
      <c r="A361">
        <v>359</v>
      </c>
      <c r="B361">
        <v>4060</v>
      </c>
      <c r="C361" t="s">
        <v>938</v>
      </c>
      <c r="D361" t="s">
        <v>939</v>
      </c>
      <c r="E361" s="127">
        <v>275328</v>
      </c>
      <c r="F361" s="137">
        <v>275328</v>
      </c>
      <c r="G361">
        <v>4060</v>
      </c>
      <c r="J361">
        <f t="shared" si="16"/>
        <v>6</v>
      </c>
      <c r="K361" s="138" t="s">
        <v>1140</v>
      </c>
      <c r="L361" t="str">
        <f t="shared" si="17"/>
        <v>00275328</v>
      </c>
      <c r="M361">
        <v>4060</v>
      </c>
    </row>
    <row r="362" spans="1:13" ht="12">
      <c r="A362">
        <v>360</v>
      </c>
      <c r="B362">
        <v>4061</v>
      </c>
      <c r="C362" t="s">
        <v>940</v>
      </c>
      <c r="D362" t="s">
        <v>941</v>
      </c>
      <c r="E362" s="127">
        <v>275336</v>
      </c>
      <c r="F362" s="137">
        <v>275336</v>
      </c>
      <c r="G362">
        <v>4061</v>
      </c>
      <c r="J362">
        <f t="shared" si="16"/>
        <v>6</v>
      </c>
      <c r="K362" s="138" t="s">
        <v>1140</v>
      </c>
      <c r="L362" t="str">
        <f t="shared" si="17"/>
        <v>00275336</v>
      </c>
      <c r="M362">
        <v>4061</v>
      </c>
    </row>
    <row r="363" spans="1:13" ht="12">
      <c r="A363">
        <v>361</v>
      </c>
      <c r="B363">
        <v>4062</v>
      </c>
      <c r="C363" t="s">
        <v>942</v>
      </c>
      <c r="D363" t="s">
        <v>943</v>
      </c>
      <c r="E363" s="127">
        <v>579149</v>
      </c>
      <c r="F363" s="137">
        <v>579149</v>
      </c>
      <c r="G363">
        <v>4062</v>
      </c>
      <c r="J363">
        <f t="shared" si="16"/>
        <v>6</v>
      </c>
      <c r="K363" s="138" t="s">
        <v>1140</v>
      </c>
      <c r="L363" t="str">
        <f t="shared" si="17"/>
        <v>00579149</v>
      </c>
      <c r="M363">
        <v>4062</v>
      </c>
    </row>
    <row r="364" spans="1:13" ht="12">
      <c r="A364">
        <v>362</v>
      </c>
      <c r="B364">
        <v>4063</v>
      </c>
      <c r="C364" t="s">
        <v>944</v>
      </c>
      <c r="D364" t="s">
        <v>945</v>
      </c>
      <c r="E364" s="127">
        <v>275352</v>
      </c>
      <c r="F364" s="137">
        <v>275352</v>
      </c>
      <c r="G364">
        <v>4063</v>
      </c>
      <c r="J364">
        <f t="shared" si="16"/>
        <v>6</v>
      </c>
      <c r="K364" s="138" t="s">
        <v>1140</v>
      </c>
      <c r="L364" t="str">
        <f t="shared" si="17"/>
        <v>00275352</v>
      </c>
      <c r="M364">
        <v>4063</v>
      </c>
    </row>
    <row r="365" spans="1:13" ht="12">
      <c r="A365">
        <v>363</v>
      </c>
      <c r="B365">
        <v>4064</v>
      </c>
      <c r="C365" t="s">
        <v>946</v>
      </c>
      <c r="D365" t="s">
        <v>947</v>
      </c>
      <c r="E365" s="127">
        <v>275361</v>
      </c>
      <c r="F365" s="137">
        <v>275361</v>
      </c>
      <c r="G365">
        <v>4064</v>
      </c>
      <c r="J365">
        <f t="shared" si="16"/>
        <v>6</v>
      </c>
      <c r="K365" s="138" t="s">
        <v>1140</v>
      </c>
      <c r="L365" t="str">
        <f t="shared" si="17"/>
        <v>00275361</v>
      </c>
      <c r="M365">
        <v>4064</v>
      </c>
    </row>
    <row r="366" spans="1:13" ht="12">
      <c r="A366">
        <v>364</v>
      </c>
      <c r="B366">
        <v>4065</v>
      </c>
      <c r="C366" t="s">
        <v>948</v>
      </c>
      <c r="D366" t="s">
        <v>949</v>
      </c>
      <c r="E366" s="127">
        <v>275387</v>
      </c>
      <c r="F366" s="137">
        <v>275387</v>
      </c>
      <c r="G366">
        <v>4065</v>
      </c>
      <c r="J366">
        <f t="shared" si="16"/>
        <v>6</v>
      </c>
      <c r="K366" s="138" t="s">
        <v>1140</v>
      </c>
      <c r="L366" t="str">
        <f aca="true" t="shared" si="18" ref="L366:L384">CONCATENATE(K366,F366)</f>
        <v>00275387</v>
      </c>
      <c r="M366">
        <v>4065</v>
      </c>
    </row>
    <row r="367" spans="1:13" ht="12">
      <c r="A367">
        <v>365</v>
      </c>
      <c r="B367">
        <v>4066</v>
      </c>
      <c r="C367" t="s">
        <v>950</v>
      </c>
      <c r="D367" t="s">
        <v>951</v>
      </c>
      <c r="E367" s="127">
        <v>275395</v>
      </c>
      <c r="F367" s="137">
        <v>275395</v>
      </c>
      <c r="G367">
        <v>4066</v>
      </c>
      <c r="J367">
        <f t="shared" si="16"/>
        <v>6</v>
      </c>
      <c r="K367" s="138" t="s">
        <v>1140</v>
      </c>
      <c r="L367" t="str">
        <f t="shared" si="18"/>
        <v>00275395</v>
      </c>
      <c r="M367">
        <v>4066</v>
      </c>
    </row>
    <row r="368" spans="1:13" ht="12">
      <c r="A368">
        <v>366</v>
      </c>
      <c r="B368">
        <v>4067</v>
      </c>
      <c r="C368" t="s">
        <v>952</v>
      </c>
      <c r="D368" t="s">
        <v>953</v>
      </c>
      <c r="E368" s="127">
        <v>579157</v>
      </c>
      <c r="F368" s="137">
        <v>579157</v>
      </c>
      <c r="G368">
        <v>4067</v>
      </c>
      <c r="J368">
        <f t="shared" si="16"/>
        <v>6</v>
      </c>
      <c r="K368" s="138" t="s">
        <v>1140</v>
      </c>
      <c r="L368" t="str">
        <f t="shared" si="18"/>
        <v>00579157</v>
      </c>
      <c r="M368">
        <v>4067</v>
      </c>
    </row>
    <row r="369" spans="1:13" ht="12">
      <c r="A369">
        <v>367</v>
      </c>
      <c r="B369">
        <v>4068</v>
      </c>
      <c r="C369" t="s">
        <v>954</v>
      </c>
      <c r="D369" t="s">
        <v>955</v>
      </c>
      <c r="E369" s="127">
        <v>275417</v>
      </c>
      <c r="F369" s="137">
        <v>275417</v>
      </c>
      <c r="G369">
        <v>4068</v>
      </c>
      <c r="J369">
        <f t="shared" si="16"/>
        <v>6</v>
      </c>
      <c r="K369" s="138" t="s">
        <v>1140</v>
      </c>
      <c r="L369" t="str">
        <f t="shared" si="18"/>
        <v>00275417</v>
      </c>
      <c r="M369">
        <v>4068</v>
      </c>
    </row>
    <row r="370" spans="1:13" ht="12">
      <c r="A370">
        <v>368</v>
      </c>
      <c r="B370">
        <v>4069</v>
      </c>
      <c r="C370" t="s">
        <v>956</v>
      </c>
      <c r="D370" t="s">
        <v>957</v>
      </c>
      <c r="E370" s="127">
        <v>579203</v>
      </c>
      <c r="F370" s="137">
        <v>579203</v>
      </c>
      <c r="G370">
        <v>4069</v>
      </c>
      <c r="J370">
        <f t="shared" si="16"/>
        <v>6</v>
      </c>
      <c r="K370" s="138" t="s">
        <v>1140</v>
      </c>
      <c r="L370" t="str">
        <f t="shared" si="18"/>
        <v>00579203</v>
      </c>
      <c r="M370">
        <v>4069</v>
      </c>
    </row>
    <row r="371" spans="1:13" ht="12">
      <c r="A371">
        <v>369</v>
      </c>
      <c r="B371">
        <v>4070</v>
      </c>
      <c r="C371" t="s">
        <v>958</v>
      </c>
      <c r="D371" t="s">
        <v>959</v>
      </c>
      <c r="E371" s="127">
        <v>579289</v>
      </c>
      <c r="F371" s="137">
        <v>579289</v>
      </c>
      <c r="G371">
        <v>4070</v>
      </c>
      <c r="J371">
        <f t="shared" si="16"/>
        <v>6</v>
      </c>
      <c r="K371" s="138" t="s">
        <v>1140</v>
      </c>
      <c r="L371" t="str">
        <f t="shared" si="18"/>
        <v>00579289</v>
      </c>
      <c r="M371">
        <v>4070</v>
      </c>
    </row>
    <row r="372" spans="1:13" ht="12">
      <c r="A372">
        <v>370</v>
      </c>
      <c r="B372">
        <v>4071</v>
      </c>
      <c r="C372" t="s">
        <v>960</v>
      </c>
      <c r="D372" t="s">
        <v>961</v>
      </c>
      <c r="E372" s="127">
        <v>275433</v>
      </c>
      <c r="F372" s="137">
        <v>275433</v>
      </c>
      <c r="G372">
        <v>4071</v>
      </c>
      <c r="J372">
        <f t="shared" si="16"/>
        <v>6</v>
      </c>
      <c r="K372" s="138" t="s">
        <v>1140</v>
      </c>
      <c r="L372" t="str">
        <f t="shared" si="18"/>
        <v>00275433</v>
      </c>
      <c r="M372">
        <v>4071</v>
      </c>
    </row>
    <row r="373" spans="1:13" ht="12">
      <c r="A373">
        <v>371</v>
      </c>
      <c r="B373">
        <v>4072</v>
      </c>
      <c r="C373" t="s">
        <v>962</v>
      </c>
      <c r="D373" t="s">
        <v>963</v>
      </c>
      <c r="E373" s="127">
        <v>579262</v>
      </c>
      <c r="F373" s="137">
        <v>579262</v>
      </c>
      <c r="G373">
        <v>4072</v>
      </c>
      <c r="J373">
        <f t="shared" si="16"/>
        <v>6</v>
      </c>
      <c r="K373" s="138" t="s">
        <v>1140</v>
      </c>
      <c r="L373" t="str">
        <f t="shared" si="18"/>
        <v>00579262</v>
      </c>
      <c r="M373">
        <v>4072</v>
      </c>
    </row>
    <row r="374" spans="1:13" ht="12">
      <c r="A374">
        <v>372</v>
      </c>
      <c r="B374">
        <v>4073</v>
      </c>
      <c r="C374" t="s">
        <v>964</v>
      </c>
      <c r="D374" t="s">
        <v>965</v>
      </c>
      <c r="E374" s="127">
        <v>579181</v>
      </c>
      <c r="F374" s="137">
        <v>579181</v>
      </c>
      <c r="G374">
        <v>4073</v>
      </c>
      <c r="J374">
        <f t="shared" si="16"/>
        <v>6</v>
      </c>
      <c r="K374" s="138" t="s">
        <v>1140</v>
      </c>
      <c r="L374" t="str">
        <f t="shared" si="18"/>
        <v>00579181</v>
      </c>
      <c r="M374">
        <v>4073</v>
      </c>
    </row>
    <row r="375" spans="1:13" ht="12">
      <c r="A375">
        <v>373</v>
      </c>
      <c r="B375">
        <v>4074</v>
      </c>
      <c r="C375" t="s">
        <v>966</v>
      </c>
      <c r="D375" t="s">
        <v>967</v>
      </c>
      <c r="E375" s="127">
        <v>275468</v>
      </c>
      <c r="F375" s="137">
        <v>275468</v>
      </c>
      <c r="G375">
        <v>4074</v>
      </c>
      <c r="J375">
        <f t="shared" si="16"/>
        <v>6</v>
      </c>
      <c r="K375" s="138" t="s">
        <v>1140</v>
      </c>
      <c r="L375" t="str">
        <f t="shared" si="18"/>
        <v>00275468</v>
      </c>
      <c r="M375">
        <v>4074</v>
      </c>
    </row>
    <row r="376" spans="1:13" ht="12">
      <c r="A376">
        <v>374</v>
      </c>
      <c r="B376">
        <v>4075</v>
      </c>
      <c r="C376" t="s">
        <v>968</v>
      </c>
      <c r="D376" t="s">
        <v>969</v>
      </c>
      <c r="E376" s="127">
        <v>275484</v>
      </c>
      <c r="F376" s="137">
        <v>275484</v>
      </c>
      <c r="G376">
        <v>4075</v>
      </c>
      <c r="J376">
        <f t="shared" si="16"/>
        <v>6</v>
      </c>
      <c r="K376" s="138" t="s">
        <v>1140</v>
      </c>
      <c r="L376" t="str">
        <f t="shared" si="18"/>
        <v>00275484</v>
      </c>
      <c r="M376">
        <v>4075</v>
      </c>
    </row>
    <row r="377" spans="1:13" ht="12">
      <c r="A377">
        <v>375</v>
      </c>
      <c r="B377">
        <v>4076</v>
      </c>
      <c r="C377" t="s">
        <v>970</v>
      </c>
      <c r="D377" t="s">
        <v>971</v>
      </c>
      <c r="E377" s="127">
        <v>275492</v>
      </c>
      <c r="F377" s="137">
        <v>275492</v>
      </c>
      <c r="G377">
        <v>4076</v>
      </c>
      <c r="J377">
        <f t="shared" si="16"/>
        <v>6</v>
      </c>
      <c r="K377" s="138" t="s">
        <v>1140</v>
      </c>
      <c r="L377" t="str">
        <f t="shared" si="18"/>
        <v>00275492</v>
      </c>
      <c r="M377">
        <v>4076</v>
      </c>
    </row>
    <row r="378" spans="1:13" ht="12">
      <c r="A378">
        <v>376</v>
      </c>
      <c r="B378">
        <v>4077</v>
      </c>
      <c r="C378" t="s">
        <v>972</v>
      </c>
      <c r="D378" t="s">
        <v>973</v>
      </c>
      <c r="E378" s="127">
        <v>275506</v>
      </c>
      <c r="F378" s="137">
        <v>275506</v>
      </c>
      <c r="G378">
        <v>4077</v>
      </c>
      <c r="J378">
        <f t="shared" si="16"/>
        <v>6</v>
      </c>
      <c r="K378" s="138" t="s">
        <v>1140</v>
      </c>
      <c r="L378" t="str">
        <f t="shared" si="18"/>
        <v>00275506</v>
      </c>
      <c r="M378">
        <v>4077</v>
      </c>
    </row>
    <row r="379" spans="1:13" ht="12">
      <c r="A379">
        <v>377</v>
      </c>
      <c r="B379">
        <v>4078</v>
      </c>
      <c r="C379" t="s">
        <v>642</v>
      </c>
      <c r="D379" t="s">
        <v>974</v>
      </c>
      <c r="E379" s="127">
        <v>579211</v>
      </c>
      <c r="F379" s="137">
        <v>579211</v>
      </c>
      <c r="G379">
        <v>4078</v>
      </c>
      <c r="J379">
        <f t="shared" si="16"/>
        <v>6</v>
      </c>
      <c r="K379" s="138" t="s">
        <v>1140</v>
      </c>
      <c r="L379" t="str">
        <f t="shared" si="18"/>
        <v>00579211</v>
      </c>
      <c r="M379">
        <v>4078</v>
      </c>
    </row>
    <row r="380" spans="1:13" ht="12">
      <c r="A380">
        <v>378</v>
      </c>
      <c r="B380">
        <v>1104</v>
      </c>
      <c r="C380" t="s">
        <v>975</v>
      </c>
      <c r="D380" t="s">
        <v>976</v>
      </c>
      <c r="E380" s="127">
        <v>579220</v>
      </c>
      <c r="F380" s="137">
        <v>579220</v>
      </c>
      <c r="G380">
        <v>1104</v>
      </c>
      <c r="J380">
        <f t="shared" si="16"/>
        <v>6</v>
      </c>
      <c r="K380" s="138" t="s">
        <v>1140</v>
      </c>
      <c r="L380" t="str">
        <f t="shared" si="18"/>
        <v>00579220</v>
      </c>
      <c r="M380">
        <v>1104</v>
      </c>
    </row>
    <row r="381" spans="1:13" ht="12">
      <c r="A381">
        <v>379</v>
      </c>
      <c r="B381">
        <v>4080</v>
      </c>
      <c r="C381" t="s">
        <v>977</v>
      </c>
      <c r="D381" t="s">
        <v>978</v>
      </c>
      <c r="E381" s="127">
        <v>275531</v>
      </c>
      <c r="F381" s="137">
        <v>275531</v>
      </c>
      <c r="G381">
        <v>4080</v>
      </c>
      <c r="J381">
        <f t="shared" si="16"/>
        <v>6</v>
      </c>
      <c r="K381" s="138" t="s">
        <v>1140</v>
      </c>
      <c r="L381" t="str">
        <f t="shared" si="18"/>
        <v>00275531</v>
      </c>
      <c r="M381">
        <v>4080</v>
      </c>
    </row>
    <row r="382" spans="1:13" ht="12">
      <c r="A382">
        <v>380</v>
      </c>
      <c r="B382">
        <v>4081</v>
      </c>
      <c r="C382" t="s">
        <v>979</v>
      </c>
      <c r="D382" t="s">
        <v>980</v>
      </c>
      <c r="E382" s="127">
        <v>275565</v>
      </c>
      <c r="F382" s="137">
        <v>275565</v>
      </c>
      <c r="G382">
        <v>4081</v>
      </c>
      <c r="J382">
        <f t="shared" si="16"/>
        <v>6</v>
      </c>
      <c r="K382" s="138" t="s">
        <v>1140</v>
      </c>
      <c r="L382" t="str">
        <f t="shared" si="18"/>
        <v>00275565</v>
      </c>
      <c r="M382">
        <v>4081</v>
      </c>
    </row>
    <row r="383" spans="1:13" ht="12">
      <c r="A383">
        <v>381</v>
      </c>
      <c r="B383">
        <v>4082</v>
      </c>
      <c r="C383" t="s">
        <v>981</v>
      </c>
      <c r="D383" t="s">
        <v>982</v>
      </c>
      <c r="E383" s="127">
        <v>275549</v>
      </c>
      <c r="F383" s="137">
        <v>275549</v>
      </c>
      <c r="G383">
        <v>4082</v>
      </c>
      <c r="J383">
        <f t="shared" si="16"/>
        <v>6</v>
      </c>
      <c r="K383" s="138" t="s">
        <v>1140</v>
      </c>
      <c r="L383" t="str">
        <f t="shared" si="18"/>
        <v>00275549</v>
      </c>
      <c r="M383">
        <v>4082</v>
      </c>
    </row>
    <row r="384" spans="1:13" ht="12">
      <c r="A384">
        <v>382</v>
      </c>
      <c r="B384">
        <v>4083</v>
      </c>
      <c r="C384" t="s">
        <v>983</v>
      </c>
      <c r="D384" t="s">
        <v>984</v>
      </c>
      <c r="E384" s="127">
        <v>275557</v>
      </c>
      <c r="F384" s="137">
        <v>275557</v>
      </c>
      <c r="G384">
        <v>4083</v>
      </c>
      <c r="J384">
        <f t="shared" si="16"/>
        <v>6</v>
      </c>
      <c r="K384" s="138" t="s">
        <v>1140</v>
      </c>
      <c r="L384" t="str">
        <f t="shared" si="18"/>
        <v>00275557</v>
      </c>
      <c r="M384">
        <v>4083</v>
      </c>
    </row>
    <row r="385" spans="1:10" ht="12">
      <c r="A385">
        <v>383</v>
      </c>
      <c r="E385" s="127"/>
      <c r="J385">
        <f t="shared" si="16"/>
        <v>0</v>
      </c>
    </row>
    <row r="386" spans="1:10" ht="12">
      <c r="A386">
        <v>384</v>
      </c>
      <c r="B386" t="s">
        <v>985</v>
      </c>
      <c r="E386" s="127"/>
      <c r="G386" t="s">
        <v>985</v>
      </c>
      <c r="J386">
        <f t="shared" si="16"/>
        <v>0</v>
      </c>
    </row>
    <row r="387" spans="1:10" ht="12">
      <c r="A387">
        <v>385</v>
      </c>
      <c r="E387" s="127"/>
      <c r="J387">
        <f aca="true" t="shared" si="19" ref="J387:J450">LEN(F387)</f>
        <v>0</v>
      </c>
    </row>
    <row r="388" spans="1:13" ht="12">
      <c r="A388">
        <v>386</v>
      </c>
      <c r="B388">
        <v>5001</v>
      </c>
      <c r="C388" t="s">
        <v>986</v>
      </c>
      <c r="D388" t="s">
        <v>987</v>
      </c>
      <c r="E388" s="127">
        <v>277657</v>
      </c>
      <c r="F388" s="137">
        <v>277657</v>
      </c>
      <c r="G388">
        <v>5001</v>
      </c>
      <c r="J388">
        <f t="shared" si="19"/>
        <v>6</v>
      </c>
      <c r="K388" s="138" t="s">
        <v>1140</v>
      </c>
      <c r="L388" t="str">
        <f aca="true" t="shared" si="20" ref="L388:L419">CONCATENATE(K388,F388)</f>
        <v>00277657</v>
      </c>
      <c r="M388">
        <v>5001</v>
      </c>
    </row>
    <row r="389" spans="1:13" ht="12">
      <c r="A389">
        <v>387</v>
      </c>
      <c r="B389">
        <v>5002</v>
      </c>
      <c r="C389" t="s">
        <v>988</v>
      </c>
      <c r="D389" t="s">
        <v>989</v>
      </c>
      <c r="E389" s="127">
        <v>277665</v>
      </c>
      <c r="F389" s="137">
        <v>277665</v>
      </c>
      <c r="G389">
        <v>5002</v>
      </c>
      <c r="J389">
        <f t="shared" si="19"/>
        <v>6</v>
      </c>
      <c r="K389" s="138" t="s">
        <v>1140</v>
      </c>
      <c r="L389" t="str">
        <f t="shared" si="20"/>
        <v>00277665</v>
      </c>
      <c r="M389">
        <v>5002</v>
      </c>
    </row>
    <row r="390" spans="1:13" ht="12">
      <c r="A390">
        <v>388</v>
      </c>
      <c r="B390">
        <v>5003</v>
      </c>
      <c r="C390" t="s">
        <v>990</v>
      </c>
      <c r="D390" t="s">
        <v>991</v>
      </c>
      <c r="E390" s="127">
        <v>277673</v>
      </c>
      <c r="F390" s="137">
        <v>277673</v>
      </c>
      <c r="G390">
        <v>5003</v>
      </c>
      <c r="J390">
        <f t="shared" si="19"/>
        <v>6</v>
      </c>
      <c r="K390" s="138" t="s">
        <v>1140</v>
      </c>
      <c r="L390" t="str">
        <f t="shared" si="20"/>
        <v>00277673</v>
      </c>
      <c r="M390">
        <v>5003</v>
      </c>
    </row>
    <row r="391" spans="1:13" ht="12">
      <c r="A391">
        <v>389</v>
      </c>
      <c r="B391">
        <v>5004</v>
      </c>
      <c r="C391" t="s">
        <v>992</v>
      </c>
      <c r="D391" t="s">
        <v>993</v>
      </c>
      <c r="E391" s="127">
        <v>581054</v>
      </c>
      <c r="F391" s="137">
        <v>581054</v>
      </c>
      <c r="G391">
        <v>5004</v>
      </c>
      <c r="J391">
        <f t="shared" si="19"/>
        <v>6</v>
      </c>
      <c r="K391" s="138" t="s">
        <v>1140</v>
      </c>
      <c r="L391" t="str">
        <f t="shared" si="20"/>
        <v>00581054</v>
      </c>
      <c r="M391">
        <v>5004</v>
      </c>
    </row>
    <row r="392" spans="1:13" ht="12">
      <c r="A392">
        <v>390</v>
      </c>
      <c r="B392">
        <v>5005</v>
      </c>
      <c r="C392" t="s">
        <v>834</v>
      </c>
      <c r="D392" t="s">
        <v>994</v>
      </c>
      <c r="E392" s="127">
        <v>580210</v>
      </c>
      <c r="F392" s="137">
        <v>580210</v>
      </c>
      <c r="G392">
        <v>5005</v>
      </c>
      <c r="J392">
        <f t="shared" si="19"/>
        <v>6</v>
      </c>
      <c r="K392" s="138" t="s">
        <v>1140</v>
      </c>
      <c r="L392" t="str">
        <f t="shared" si="20"/>
        <v>00580210</v>
      </c>
      <c r="M392">
        <v>5005</v>
      </c>
    </row>
    <row r="393" spans="1:13" ht="12">
      <c r="A393">
        <v>391</v>
      </c>
      <c r="B393">
        <v>5006</v>
      </c>
      <c r="C393" t="s">
        <v>995</v>
      </c>
      <c r="D393" t="s">
        <v>996</v>
      </c>
      <c r="E393" s="127">
        <v>580201</v>
      </c>
      <c r="F393" s="137">
        <v>580201</v>
      </c>
      <c r="G393">
        <v>5006</v>
      </c>
      <c r="J393">
        <f t="shared" si="19"/>
        <v>6</v>
      </c>
      <c r="K393" s="138" t="s">
        <v>1140</v>
      </c>
      <c r="L393" t="str">
        <f t="shared" si="20"/>
        <v>00580201</v>
      </c>
      <c r="M393">
        <v>5006</v>
      </c>
    </row>
    <row r="394" spans="1:13" ht="12">
      <c r="A394">
        <v>392</v>
      </c>
      <c r="B394">
        <v>5007</v>
      </c>
      <c r="C394" t="s">
        <v>997</v>
      </c>
      <c r="D394" t="s">
        <v>998</v>
      </c>
      <c r="E394" s="127">
        <v>277711</v>
      </c>
      <c r="F394" s="137">
        <v>277711</v>
      </c>
      <c r="G394">
        <v>5007</v>
      </c>
      <c r="J394">
        <f t="shared" si="19"/>
        <v>6</v>
      </c>
      <c r="K394" s="138" t="s">
        <v>1140</v>
      </c>
      <c r="L394" t="str">
        <f t="shared" si="20"/>
        <v>00277711</v>
      </c>
      <c r="M394">
        <v>5007</v>
      </c>
    </row>
    <row r="395" spans="1:13" ht="12">
      <c r="A395">
        <v>393</v>
      </c>
      <c r="B395">
        <v>5008</v>
      </c>
      <c r="C395" t="s">
        <v>999</v>
      </c>
      <c r="D395" t="s">
        <v>1000</v>
      </c>
      <c r="E395" s="127">
        <v>277720</v>
      </c>
      <c r="F395" s="137">
        <v>277720</v>
      </c>
      <c r="G395">
        <v>5008</v>
      </c>
      <c r="J395">
        <f t="shared" si="19"/>
        <v>6</v>
      </c>
      <c r="K395" s="138" t="s">
        <v>1140</v>
      </c>
      <c r="L395" t="str">
        <f t="shared" si="20"/>
        <v>00277720</v>
      </c>
      <c r="M395">
        <v>5008</v>
      </c>
    </row>
    <row r="396" spans="1:13" ht="12">
      <c r="A396">
        <v>394</v>
      </c>
      <c r="B396">
        <v>5009</v>
      </c>
      <c r="C396" t="s">
        <v>1001</v>
      </c>
      <c r="D396" t="s">
        <v>1002</v>
      </c>
      <c r="E396" s="127">
        <v>277738</v>
      </c>
      <c r="F396" s="137">
        <v>277738</v>
      </c>
      <c r="G396">
        <v>5009</v>
      </c>
      <c r="J396">
        <f t="shared" si="19"/>
        <v>6</v>
      </c>
      <c r="K396" s="138" t="s">
        <v>1140</v>
      </c>
      <c r="L396" t="str">
        <f t="shared" si="20"/>
        <v>00277738</v>
      </c>
      <c r="M396">
        <v>5009</v>
      </c>
    </row>
    <row r="397" spans="1:13" ht="12">
      <c r="A397">
        <v>395</v>
      </c>
      <c r="B397">
        <v>5010</v>
      </c>
      <c r="C397" t="s">
        <v>1003</v>
      </c>
      <c r="D397" t="s">
        <v>1004</v>
      </c>
      <c r="E397" s="127">
        <v>60153415</v>
      </c>
      <c r="F397" s="137">
        <v>60153415</v>
      </c>
      <c r="G397">
        <v>5010</v>
      </c>
      <c r="J397">
        <f t="shared" si="19"/>
        <v>8</v>
      </c>
      <c r="L397" t="str">
        <f t="shared" si="20"/>
        <v>60153415</v>
      </c>
      <c r="M397">
        <v>5010</v>
      </c>
    </row>
    <row r="398" spans="1:13" ht="12">
      <c r="A398">
        <v>396</v>
      </c>
      <c r="B398">
        <v>5011</v>
      </c>
      <c r="C398" t="s">
        <v>1005</v>
      </c>
      <c r="D398" t="s">
        <v>1006</v>
      </c>
      <c r="E398" s="127">
        <v>277754</v>
      </c>
      <c r="F398" s="137">
        <v>277754</v>
      </c>
      <c r="G398">
        <v>5011</v>
      </c>
      <c r="J398">
        <f t="shared" si="19"/>
        <v>6</v>
      </c>
      <c r="K398" s="138" t="s">
        <v>1140</v>
      </c>
      <c r="L398" t="str">
        <f t="shared" si="20"/>
        <v>00277754</v>
      </c>
      <c r="M398">
        <v>5011</v>
      </c>
    </row>
    <row r="399" spans="1:13" ht="12">
      <c r="A399">
        <v>397</v>
      </c>
      <c r="B399">
        <v>5012</v>
      </c>
      <c r="C399" t="s">
        <v>1007</v>
      </c>
      <c r="D399" t="s">
        <v>1008</v>
      </c>
      <c r="E399" s="127">
        <v>277762</v>
      </c>
      <c r="F399" s="137">
        <v>277762</v>
      </c>
      <c r="G399">
        <v>5012</v>
      </c>
      <c r="J399">
        <f t="shared" si="19"/>
        <v>6</v>
      </c>
      <c r="K399" s="138" t="s">
        <v>1140</v>
      </c>
      <c r="L399" t="str">
        <f t="shared" si="20"/>
        <v>00277762</v>
      </c>
      <c r="M399">
        <v>5012</v>
      </c>
    </row>
    <row r="400" spans="1:13" ht="12">
      <c r="A400">
        <v>398</v>
      </c>
      <c r="B400">
        <v>5013</v>
      </c>
      <c r="C400" t="s">
        <v>1009</v>
      </c>
      <c r="D400" t="s">
        <v>1010</v>
      </c>
      <c r="E400" s="127">
        <v>277771</v>
      </c>
      <c r="F400" s="137">
        <v>277771</v>
      </c>
      <c r="G400">
        <v>5013</v>
      </c>
      <c r="J400">
        <f t="shared" si="19"/>
        <v>6</v>
      </c>
      <c r="K400" s="138" t="s">
        <v>1140</v>
      </c>
      <c r="L400" t="str">
        <f t="shared" si="20"/>
        <v>00277771</v>
      </c>
      <c r="M400">
        <v>5013</v>
      </c>
    </row>
    <row r="401" spans="1:13" ht="12">
      <c r="A401">
        <v>399</v>
      </c>
      <c r="B401">
        <v>5014</v>
      </c>
      <c r="C401" t="s">
        <v>1011</v>
      </c>
      <c r="D401" t="s">
        <v>1012</v>
      </c>
      <c r="E401" s="127">
        <v>580171</v>
      </c>
      <c r="F401" s="137">
        <v>580171</v>
      </c>
      <c r="G401">
        <v>5014</v>
      </c>
      <c r="J401">
        <f t="shared" si="19"/>
        <v>6</v>
      </c>
      <c r="K401" s="138" t="s">
        <v>1140</v>
      </c>
      <c r="L401" t="str">
        <f t="shared" si="20"/>
        <v>00580171</v>
      </c>
      <c r="M401">
        <v>5014</v>
      </c>
    </row>
    <row r="402" spans="1:13" ht="12">
      <c r="A402">
        <v>400</v>
      </c>
      <c r="B402">
        <v>5015</v>
      </c>
      <c r="C402" t="s">
        <v>1013</v>
      </c>
      <c r="D402" t="s">
        <v>1014</v>
      </c>
      <c r="E402" s="127">
        <v>580759</v>
      </c>
      <c r="F402" s="137">
        <v>580759</v>
      </c>
      <c r="G402">
        <v>5015</v>
      </c>
      <c r="J402">
        <f t="shared" si="19"/>
        <v>6</v>
      </c>
      <c r="K402" s="138" t="s">
        <v>1140</v>
      </c>
      <c r="L402" t="str">
        <f t="shared" si="20"/>
        <v>00580759</v>
      </c>
      <c r="M402">
        <v>5015</v>
      </c>
    </row>
    <row r="403" spans="1:13" ht="12">
      <c r="A403">
        <v>401</v>
      </c>
      <c r="B403">
        <v>5016</v>
      </c>
      <c r="C403" t="s">
        <v>1015</v>
      </c>
      <c r="D403" t="s">
        <v>1016</v>
      </c>
      <c r="E403" s="127">
        <v>277801</v>
      </c>
      <c r="F403" s="137">
        <v>277801</v>
      </c>
      <c r="G403">
        <v>5016</v>
      </c>
      <c r="J403">
        <f t="shared" si="19"/>
        <v>6</v>
      </c>
      <c r="K403" s="138" t="s">
        <v>1140</v>
      </c>
      <c r="L403" t="str">
        <f t="shared" si="20"/>
        <v>00277801</v>
      </c>
      <c r="M403">
        <v>5016</v>
      </c>
    </row>
    <row r="404" spans="1:13" ht="12">
      <c r="A404">
        <v>402</v>
      </c>
      <c r="B404">
        <v>5017</v>
      </c>
      <c r="C404" t="s">
        <v>1017</v>
      </c>
      <c r="D404" t="s">
        <v>1018</v>
      </c>
      <c r="E404" s="127">
        <v>277819</v>
      </c>
      <c r="F404" s="137">
        <v>277819</v>
      </c>
      <c r="G404">
        <v>5017</v>
      </c>
      <c r="J404">
        <f t="shared" si="19"/>
        <v>6</v>
      </c>
      <c r="K404" s="138" t="s">
        <v>1140</v>
      </c>
      <c r="L404" t="str">
        <f t="shared" si="20"/>
        <v>00277819</v>
      </c>
      <c r="M404">
        <v>5017</v>
      </c>
    </row>
    <row r="405" spans="1:13" ht="12">
      <c r="A405">
        <v>403</v>
      </c>
      <c r="B405">
        <v>5018</v>
      </c>
      <c r="C405" t="s">
        <v>1019</v>
      </c>
      <c r="D405" t="s">
        <v>1020</v>
      </c>
      <c r="E405" s="127">
        <v>277827</v>
      </c>
      <c r="F405" s="137">
        <v>277827</v>
      </c>
      <c r="G405">
        <v>5018</v>
      </c>
      <c r="J405">
        <f t="shared" si="19"/>
        <v>6</v>
      </c>
      <c r="K405" s="138" t="s">
        <v>1140</v>
      </c>
      <c r="L405" t="str">
        <f t="shared" si="20"/>
        <v>00277827</v>
      </c>
      <c r="M405">
        <v>5018</v>
      </c>
    </row>
    <row r="406" spans="1:13" ht="12">
      <c r="A406">
        <v>404</v>
      </c>
      <c r="B406">
        <v>5019</v>
      </c>
      <c r="C406" t="s">
        <v>1021</v>
      </c>
      <c r="D406" t="s">
        <v>1022</v>
      </c>
      <c r="E406" s="127">
        <v>277835</v>
      </c>
      <c r="F406" s="137">
        <v>277835</v>
      </c>
      <c r="G406">
        <v>5019</v>
      </c>
      <c r="J406">
        <f t="shared" si="19"/>
        <v>6</v>
      </c>
      <c r="K406" s="138" t="s">
        <v>1140</v>
      </c>
      <c r="L406" t="str">
        <f t="shared" si="20"/>
        <v>00277835</v>
      </c>
      <c r="M406">
        <v>5019</v>
      </c>
    </row>
    <row r="407" spans="1:13" ht="12">
      <c r="A407">
        <v>405</v>
      </c>
      <c r="B407">
        <v>5020</v>
      </c>
      <c r="C407" t="s">
        <v>1023</v>
      </c>
      <c r="D407" t="s">
        <v>1024</v>
      </c>
      <c r="E407" s="127">
        <v>581038</v>
      </c>
      <c r="F407" s="137">
        <v>581038</v>
      </c>
      <c r="G407">
        <v>5020</v>
      </c>
      <c r="J407">
        <f t="shared" si="19"/>
        <v>6</v>
      </c>
      <c r="K407" s="138" t="s">
        <v>1140</v>
      </c>
      <c r="L407" t="str">
        <f t="shared" si="20"/>
        <v>00581038</v>
      </c>
      <c r="M407">
        <v>5020</v>
      </c>
    </row>
    <row r="408" spans="1:13" ht="12">
      <c r="A408">
        <v>406</v>
      </c>
      <c r="B408">
        <v>5021</v>
      </c>
      <c r="C408" t="s">
        <v>1025</v>
      </c>
      <c r="D408" t="s">
        <v>1026</v>
      </c>
      <c r="E408" s="127">
        <v>580783</v>
      </c>
      <c r="F408" s="137">
        <v>580783</v>
      </c>
      <c r="G408">
        <v>5021</v>
      </c>
      <c r="J408">
        <f t="shared" si="19"/>
        <v>6</v>
      </c>
      <c r="K408" s="138" t="s">
        <v>1140</v>
      </c>
      <c r="L408" t="str">
        <f t="shared" si="20"/>
        <v>00580783</v>
      </c>
      <c r="M408">
        <v>5021</v>
      </c>
    </row>
    <row r="409" spans="1:13" ht="12">
      <c r="A409">
        <v>407</v>
      </c>
      <c r="B409">
        <v>5022</v>
      </c>
      <c r="C409" t="s">
        <v>1027</v>
      </c>
      <c r="D409" t="s">
        <v>1028</v>
      </c>
      <c r="E409" s="127">
        <v>277878</v>
      </c>
      <c r="F409" s="137">
        <v>277878</v>
      </c>
      <c r="G409">
        <v>5022</v>
      </c>
      <c r="J409">
        <f t="shared" si="19"/>
        <v>6</v>
      </c>
      <c r="K409" s="138" t="s">
        <v>1140</v>
      </c>
      <c r="L409" t="str">
        <f t="shared" si="20"/>
        <v>00277878</v>
      </c>
      <c r="M409">
        <v>5022</v>
      </c>
    </row>
    <row r="410" spans="1:13" ht="12">
      <c r="A410">
        <v>408</v>
      </c>
      <c r="B410">
        <v>5023</v>
      </c>
      <c r="C410" t="s">
        <v>1029</v>
      </c>
      <c r="D410" t="s">
        <v>1030</v>
      </c>
      <c r="E410" s="127">
        <v>277886</v>
      </c>
      <c r="F410" s="137">
        <v>277886</v>
      </c>
      <c r="G410">
        <v>5023</v>
      </c>
      <c r="J410">
        <f t="shared" si="19"/>
        <v>6</v>
      </c>
      <c r="K410" s="138" t="s">
        <v>1140</v>
      </c>
      <c r="L410" t="str">
        <f t="shared" si="20"/>
        <v>00277886</v>
      </c>
      <c r="M410">
        <v>5023</v>
      </c>
    </row>
    <row r="411" spans="1:13" ht="12">
      <c r="A411">
        <v>409</v>
      </c>
      <c r="B411">
        <v>5024</v>
      </c>
      <c r="C411" t="s">
        <v>1031</v>
      </c>
      <c r="D411" t="s">
        <v>1032</v>
      </c>
      <c r="E411" s="127">
        <v>277908</v>
      </c>
      <c r="F411" s="137">
        <v>277908</v>
      </c>
      <c r="G411">
        <v>5024</v>
      </c>
      <c r="J411">
        <f t="shared" si="19"/>
        <v>6</v>
      </c>
      <c r="K411" s="138" t="s">
        <v>1140</v>
      </c>
      <c r="L411" t="str">
        <f t="shared" si="20"/>
        <v>00277908</v>
      </c>
      <c r="M411">
        <v>5024</v>
      </c>
    </row>
    <row r="412" spans="1:13" ht="12">
      <c r="A412">
        <v>410</v>
      </c>
      <c r="B412">
        <v>5025</v>
      </c>
      <c r="C412" t="s">
        <v>1033</v>
      </c>
      <c r="D412" t="s">
        <v>1034</v>
      </c>
      <c r="E412" s="127">
        <v>581011</v>
      </c>
      <c r="F412" s="137">
        <v>581011</v>
      </c>
      <c r="G412">
        <v>5025</v>
      </c>
      <c r="J412">
        <f t="shared" si="19"/>
        <v>6</v>
      </c>
      <c r="K412" s="138" t="s">
        <v>1140</v>
      </c>
      <c r="L412" t="str">
        <f t="shared" si="20"/>
        <v>00581011</v>
      </c>
      <c r="M412">
        <v>5025</v>
      </c>
    </row>
    <row r="413" spans="1:13" ht="12">
      <c r="A413">
        <v>411</v>
      </c>
      <c r="B413">
        <v>5026</v>
      </c>
      <c r="C413" t="s">
        <v>1035</v>
      </c>
      <c r="D413" t="s">
        <v>1036</v>
      </c>
      <c r="E413" s="127">
        <v>277924</v>
      </c>
      <c r="F413" s="137">
        <v>277924</v>
      </c>
      <c r="G413">
        <v>5026</v>
      </c>
      <c r="J413">
        <f t="shared" si="19"/>
        <v>6</v>
      </c>
      <c r="K413" s="138" t="s">
        <v>1140</v>
      </c>
      <c r="L413" t="str">
        <f t="shared" si="20"/>
        <v>00277924</v>
      </c>
      <c r="M413">
        <v>5026</v>
      </c>
    </row>
    <row r="414" spans="1:13" ht="12">
      <c r="A414">
        <v>412</v>
      </c>
      <c r="B414">
        <v>5027</v>
      </c>
      <c r="C414" t="s">
        <v>1037</v>
      </c>
      <c r="D414" t="s">
        <v>1038</v>
      </c>
      <c r="E414" s="127">
        <v>277932</v>
      </c>
      <c r="F414" s="137">
        <v>277932</v>
      </c>
      <c r="G414">
        <v>5027</v>
      </c>
      <c r="J414">
        <f t="shared" si="19"/>
        <v>6</v>
      </c>
      <c r="K414" s="138" t="s">
        <v>1140</v>
      </c>
      <c r="L414" t="str">
        <f t="shared" si="20"/>
        <v>00277932</v>
      </c>
      <c r="M414">
        <v>5027</v>
      </c>
    </row>
    <row r="415" spans="1:13" ht="12">
      <c r="A415">
        <v>413</v>
      </c>
      <c r="B415">
        <v>5028</v>
      </c>
      <c r="C415" t="s">
        <v>1039</v>
      </c>
      <c r="D415" t="s">
        <v>1040</v>
      </c>
      <c r="E415" s="127">
        <v>277941</v>
      </c>
      <c r="F415" s="137">
        <v>277941</v>
      </c>
      <c r="G415">
        <v>5028</v>
      </c>
      <c r="J415">
        <f t="shared" si="19"/>
        <v>6</v>
      </c>
      <c r="K415" s="138" t="s">
        <v>1140</v>
      </c>
      <c r="L415" t="str">
        <f t="shared" si="20"/>
        <v>00277941</v>
      </c>
      <c r="M415">
        <v>5028</v>
      </c>
    </row>
    <row r="416" spans="1:13" ht="12">
      <c r="A416">
        <v>414</v>
      </c>
      <c r="B416">
        <v>5029</v>
      </c>
      <c r="C416" t="s">
        <v>1041</v>
      </c>
      <c r="D416" t="s">
        <v>1042</v>
      </c>
      <c r="E416" s="127">
        <v>277967</v>
      </c>
      <c r="F416" s="137">
        <v>277967</v>
      </c>
      <c r="G416">
        <v>5029</v>
      </c>
      <c r="J416">
        <f t="shared" si="19"/>
        <v>6</v>
      </c>
      <c r="K416" s="138" t="s">
        <v>1140</v>
      </c>
      <c r="L416" t="str">
        <f t="shared" si="20"/>
        <v>00277967</v>
      </c>
      <c r="M416">
        <v>5029</v>
      </c>
    </row>
    <row r="417" spans="1:13" ht="12">
      <c r="A417">
        <v>415</v>
      </c>
      <c r="B417">
        <v>5030</v>
      </c>
      <c r="C417" t="s">
        <v>1043</v>
      </c>
      <c r="D417" t="s">
        <v>1044</v>
      </c>
      <c r="E417" s="127">
        <v>277983</v>
      </c>
      <c r="F417" s="137">
        <v>277983</v>
      </c>
      <c r="G417">
        <v>5030</v>
      </c>
      <c r="J417">
        <f t="shared" si="19"/>
        <v>6</v>
      </c>
      <c r="K417" s="138" t="s">
        <v>1140</v>
      </c>
      <c r="L417" t="str">
        <f t="shared" si="20"/>
        <v>00277983</v>
      </c>
      <c r="M417">
        <v>5030</v>
      </c>
    </row>
    <row r="418" spans="1:13" ht="12">
      <c r="A418">
        <v>416</v>
      </c>
      <c r="B418">
        <v>5031</v>
      </c>
      <c r="C418" t="s">
        <v>1045</v>
      </c>
      <c r="D418" t="s">
        <v>1046</v>
      </c>
      <c r="E418" s="127">
        <v>277991</v>
      </c>
      <c r="F418" s="137">
        <v>277991</v>
      </c>
      <c r="G418">
        <v>5031</v>
      </c>
      <c r="J418">
        <f t="shared" si="19"/>
        <v>6</v>
      </c>
      <c r="K418" s="138" t="s">
        <v>1140</v>
      </c>
      <c r="L418" t="str">
        <f t="shared" si="20"/>
        <v>00277991</v>
      </c>
      <c r="M418">
        <v>5031</v>
      </c>
    </row>
    <row r="419" spans="1:13" ht="12">
      <c r="A419">
        <v>417</v>
      </c>
      <c r="B419">
        <v>5032</v>
      </c>
      <c r="C419" t="s">
        <v>1047</v>
      </c>
      <c r="D419" t="s">
        <v>1048</v>
      </c>
      <c r="E419" s="127">
        <v>278009</v>
      </c>
      <c r="F419" s="137">
        <v>278009</v>
      </c>
      <c r="G419">
        <v>5032</v>
      </c>
      <c r="J419">
        <f t="shared" si="19"/>
        <v>6</v>
      </c>
      <c r="K419" s="138" t="s">
        <v>1140</v>
      </c>
      <c r="L419" t="str">
        <f t="shared" si="20"/>
        <v>00278009</v>
      </c>
      <c r="M419">
        <v>5032</v>
      </c>
    </row>
    <row r="420" spans="1:13" ht="12">
      <c r="A420">
        <v>418</v>
      </c>
      <c r="B420">
        <v>5033</v>
      </c>
      <c r="C420" t="s">
        <v>1049</v>
      </c>
      <c r="D420" t="s">
        <v>1050</v>
      </c>
      <c r="E420" s="127">
        <v>278017</v>
      </c>
      <c r="F420" s="137">
        <v>278017</v>
      </c>
      <c r="G420">
        <v>5033</v>
      </c>
      <c r="J420">
        <f t="shared" si="19"/>
        <v>6</v>
      </c>
      <c r="K420" s="138" t="s">
        <v>1140</v>
      </c>
      <c r="L420" t="str">
        <f aca="true" t="shared" si="21" ref="L420:L451">CONCATENATE(K420,F420)</f>
        <v>00278017</v>
      </c>
      <c r="M420">
        <v>5033</v>
      </c>
    </row>
    <row r="421" spans="1:13" ht="12">
      <c r="A421">
        <v>419</v>
      </c>
      <c r="B421">
        <v>5034</v>
      </c>
      <c r="C421" t="s">
        <v>1051</v>
      </c>
      <c r="D421" t="s">
        <v>1052</v>
      </c>
      <c r="E421" s="127">
        <v>47465549</v>
      </c>
      <c r="F421" s="137">
        <v>47465549</v>
      </c>
      <c r="G421">
        <v>5034</v>
      </c>
      <c r="J421">
        <f t="shared" si="19"/>
        <v>8</v>
      </c>
      <c r="L421" t="str">
        <f t="shared" si="21"/>
        <v>47465549</v>
      </c>
      <c r="M421">
        <v>5034</v>
      </c>
    </row>
    <row r="422" spans="1:13" ht="12">
      <c r="A422">
        <v>420</v>
      </c>
      <c r="B422">
        <v>5035</v>
      </c>
      <c r="C422" t="s">
        <v>1053</v>
      </c>
      <c r="D422" t="s">
        <v>1054</v>
      </c>
      <c r="E422" s="127">
        <v>278025</v>
      </c>
      <c r="F422" s="137">
        <v>278025</v>
      </c>
      <c r="G422">
        <v>5035</v>
      </c>
      <c r="J422">
        <f t="shared" si="19"/>
        <v>6</v>
      </c>
      <c r="K422" s="138" t="s">
        <v>1140</v>
      </c>
      <c r="L422" t="str">
        <f t="shared" si="21"/>
        <v>00278025</v>
      </c>
      <c r="M422">
        <v>5035</v>
      </c>
    </row>
    <row r="423" spans="1:13" ht="12">
      <c r="A423">
        <v>421</v>
      </c>
      <c r="B423">
        <v>5036</v>
      </c>
      <c r="C423" t="s">
        <v>1055</v>
      </c>
      <c r="D423" t="s">
        <v>1056</v>
      </c>
      <c r="E423" s="127">
        <v>278033</v>
      </c>
      <c r="F423" s="137">
        <v>278033</v>
      </c>
      <c r="G423">
        <v>5036</v>
      </c>
      <c r="J423">
        <f t="shared" si="19"/>
        <v>6</v>
      </c>
      <c r="K423" s="138" t="s">
        <v>1140</v>
      </c>
      <c r="L423" t="str">
        <f t="shared" si="21"/>
        <v>00278033</v>
      </c>
      <c r="M423">
        <v>5036</v>
      </c>
    </row>
    <row r="424" spans="1:13" ht="12">
      <c r="A424">
        <v>422</v>
      </c>
      <c r="B424">
        <v>5037</v>
      </c>
      <c r="C424" t="s">
        <v>1057</v>
      </c>
      <c r="D424" t="s">
        <v>1058</v>
      </c>
      <c r="E424" s="127">
        <v>580741</v>
      </c>
      <c r="F424" s="137">
        <v>580741</v>
      </c>
      <c r="G424">
        <v>5037</v>
      </c>
      <c r="J424">
        <f t="shared" si="19"/>
        <v>6</v>
      </c>
      <c r="K424" s="138" t="s">
        <v>1140</v>
      </c>
      <c r="L424" t="str">
        <f t="shared" si="21"/>
        <v>00580741</v>
      </c>
      <c r="M424">
        <v>5037</v>
      </c>
    </row>
    <row r="425" spans="1:13" ht="12">
      <c r="A425">
        <v>423</v>
      </c>
      <c r="B425">
        <v>5038</v>
      </c>
      <c r="C425" t="s">
        <v>1059</v>
      </c>
      <c r="D425" t="s">
        <v>1060</v>
      </c>
      <c r="E425" s="127">
        <v>278041</v>
      </c>
      <c r="F425" s="137">
        <v>278041</v>
      </c>
      <c r="G425">
        <v>5038</v>
      </c>
      <c r="J425">
        <f t="shared" si="19"/>
        <v>6</v>
      </c>
      <c r="K425" s="138" t="s">
        <v>1140</v>
      </c>
      <c r="L425" t="str">
        <f t="shared" si="21"/>
        <v>00278041</v>
      </c>
      <c r="M425">
        <v>5038</v>
      </c>
    </row>
    <row r="426" spans="1:13" ht="12">
      <c r="A426">
        <v>424</v>
      </c>
      <c r="B426">
        <v>5039</v>
      </c>
      <c r="C426" t="s">
        <v>1061</v>
      </c>
      <c r="D426" t="s">
        <v>1062</v>
      </c>
      <c r="E426" s="127">
        <v>580198</v>
      </c>
      <c r="F426" s="137">
        <v>580198</v>
      </c>
      <c r="G426">
        <v>5039</v>
      </c>
      <c r="J426">
        <f t="shared" si="19"/>
        <v>6</v>
      </c>
      <c r="K426" s="138" t="s">
        <v>1140</v>
      </c>
      <c r="L426" t="str">
        <f t="shared" si="21"/>
        <v>00580198</v>
      </c>
      <c r="M426">
        <v>5039</v>
      </c>
    </row>
    <row r="427" spans="1:13" ht="12">
      <c r="A427">
        <v>425</v>
      </c>
      <c r="B427">
        <v>5040</v>
      </c>
      <c r="C427" t="s">
        <v>1063</v>
      </c>
      <c r="D427" t="s">
        <v>1064</v>
      </c>
      <c r="E427" s="127">
        <v>278084</v>
      </c>
      <c r="F427" s="137">
        <v>278084</v>
      </c>
      <c r="G427">
        <v>5040</v>
      </c>
      <c r="J427">
        <f t="shared" si="19"/>
        <v>6</v>
      </c>
      <c r="K427" s="138" t="s">
        <v>1140</v>
      </c>
      <c r="L427" t="str">
        <f t="shared" si="21"/>
        <v>00278084</v>
      </c>
      <c r="M427">
        <v>5040</v>
      </c>
    </row>
    <row r="428" spans="1:13" ht="12">
      <c r="A428">
        <v>426</v>
      </c>
      <c r="B428">
        <v>5041</v>
      </c>
      <c r="C428" t="s">
        <v>1065</v>
      </c>
      <c r="D428" t="s">
        <v>1066</v>
      </c>
      <c r="E428" s="127">
        <v>578193</v>
      </c>
      <c r="F428" s="137">
        <v>578193</v>
      </c>
      <c r="G428">
        <v>5041</v>
      </c>
      <c r="J428">
        <f t="shared" si="19"/>
        <v>6</v>
      </c>
      <c r="K428" s="138" t="s">
        <v>1140</v>
      </c>
      <c r="L428" t="str">
        <f t="shared" si="21"/>
        <v>00578193</v>
      </c>
      <c r="M428">
        <v>5041</v>
      </c>
    </row>
    <row r="429" spans="1:13" ht="12">
      <c r="A429">
        <v>427</v>
      </c>
      <c r="B429">
        <v>5042</v>
      </c>
      <c r="C429" t="s">
        <v>1067</v>
      </c>
      <c r="D429" t="s">
        <v>1068</v>
      </c>
      <c r="E429" s="127">
        <v>581046</v>
      </c>
      <c r="F429" s="137">
        <v>581046</v>
      </c>
      <c r="G429">
        <v>5042</v>
      </c>
      <c r="J429">
        <f t="shared" si="19"/>
        <v>6</v>
      </c>
      <c r="K429" s="138" t="s">
        <v>1140</v>
      </c>
      <c r="L429" t="str">
        <f t="shared" si="21"/>
        <v>00581046</v>
      </c>
      <c r="M429">
        <v>5042</v>
      </c>
    </row>
    <row r="430" spans="1:13" ht="12">
      <c r="A430">
        <v>428</v>
      </c>
      <c r="B430">
        <v>5043</v>
      </c>
      <c r="C430" t="s">
        <v>1069</v>
      </c>
      <c r="D430" t="s">
        <v>1070</v>
      </c>
      <c r="E430" s="127">
        <v>656119</v>
      </c>
      <c r="F430" s="137">
        <v>656119</v>
      </c>
      <c r="G430">
        <v>5043</v>
      </c>
      <c r="J430">
        <f t="shared" si="19"/>
        <v>6</v>
      </c>
      <c r="K430" s="138" t="s">
        <v>1140</v>
      </c>
      <c r="L430" t="str">
        <f t="shared" si="21"/>
        <v>00656119</v>
      </c>
      <c r="M430">
        <v>5043</v>
      </c>
    </row>
    <row r="431" spans="1:13" ht="12">
      <c r="A431">
        <v>429</v>
      </c>
      <c r="B431">
        <v>5044</v>
      </c>
      <c r="C431" t="s">
        <v>1071</v>
      </c>
      <c r="D431" t="s">
        <v>1072</v>
      </c>
      <c r="E431" s="127">
        <v>278114</v>
      </c>
      <c r="F431" s="137">
        <v>278114</v>
      </c>
      <c r="G431">
        <v>5044</v>
      </c>
      <c r="J431">
        <f t="shared" si="19"/>
        <v>6</v>
      </c>
      <c r="K431" s="138" t="s">
        <v>1140</v>
      </c>
      <c r="L431" t="str">
        <f t="shared" si="21"/>
        <v>00278114</v>
      </c>
      <c r="M431">
        <v>5044</v>
      </c>
    </row>
    <row r="432" spans="1:13" ht="12">
      <c r="A432">
        <v>430</v>
      </c>
      <c r="B432">
        <v>5045</v>
      </c>
      <c r="C432" t="s">
        <v>1073</v>
      </c>
      <c r="D432" t="s">
        <v>1074</v>
      </c>
      <c r="E432" s="127">
        <v>278131</v>
      </c>
      <c r="F432" s="137">
        <v>278131</v>
      </c>
      <c r="G432">
        <v>5045</v>
      </c>
      <c r="J432">
        <f t="shared" si="19"/>
        <v>6</v>
      </c>
      <c r="K432" s="138" t="s">
        <v>1140</v>
      </c>
      <c r="L432" t="str">
        <f t="shared" si="21"/>
        <v>00278131</v>
      </c>
      <c r="M432">
        <v>5045</v>
      </c>
    </row>
    <row r="433" spans="1:13" ht="12">
      <c r="A433">
        <v>431</v>
      </c>
      <c r="B433">
        <v>5046</v>
      </c>
      <c r="C433" t="s">
        <v>1075</v>
      </c>
      <c r="D433" t="s">
        <v>1076</v>
      </c>
      <c r="E433" s="127">
        <v>278149</v>
      </c>
      <c r="F433" s="137">
        <v>278149</v>
      </c>
      <c r="G433">
        <v>5046</v>
      </c>
      <c r="J433">
        <f t="shared" si="19"/>
        <v>6</v>
      </c>
      <c r="K433" s="138" t="s">
        <v>1140</v>
      </c>
      <c r="L433" t="str">
        <f t="shared" si="21"/>
        <v>00278149</v>
      </c>
      <c r="M433">
        <v>5046</v>
      </c>
    </row>
    <row r="434" spans="1:13" ht="12">
      <c r="A434">
        <v>432</v>
      </c>
      <c r="B434">
        <v>5047</v>
      </c>
      <c r="C434" t="s">
        <v>1077</v>
      </c>
      <c r="D434" t="s">
        <v>1078</v>
      </c>
      <c r="E434" s="127">
        <v>278157</v>
      </c>
      <c r="F434" s="137">
        <v>278157</v>
      </c>
      <c r="G434">
        <v>5047</v>
      </c>
      <c r="J434">
        <f t="shared" si="19"/>
        <v>6</v>
      </c>
      <c r="K434" s="138" t="s">
        <v>1140</v>
      </c>
      <c r="L434" t="str">
        <f t="shared" si="21"/>
        <v>00278157</v>
      </c>
      <c r="M434">
        <v>5047</v>
      </c>
    </row>
    <row r="435" spans="1:13" ht="12">
      <c r="A435">
        <v>433</v>
      </c>
      <c r="B435">
        <v>5048</v>
      </c>
      <c r="C435" t="s">
        <v>1079</v>
      </c>
      <c r="D435" t="s">
        <v>1080</v>
      </c>
      <c r="E435" s="127">
        <v>278165</v>
      </c>
      <c r="F435" s="137">
        <v>278165</v>
      </c>
      <c r="G435">
        <v>5048</v>
      </c>
      <c r="J435">
        <f t="shared" si="19"/>
        <v>6</v>
      </c>
      <c r="K435" s="138" t="s">
        <v>1140</v>
      </c>
      <c r="L435" t="str">
        <f t="shared" si="21"/>
        <v>00278165</v>
      </c>
      <c r="M435">
        <v>5048</v>
      </c>
    </row>
    <row r="436" spans="1:13" ht="12">
      <c r="A436">
        <v>434</v>
      </c>
      <c r="B436">
        <v>5049</v>
      </c>
      <c r="C436" t="s">
        <v>1081</v>
      </c>
      <c r="D436" t="s">
        <v>1082</v>
      </c>
      <c r="E436" s="127">
        <v>278181</v>
      </c>
      <c r="F436" s="137">
        <v>278181</v>
      </c>
      <c r="G436">
        <v>5049</v>
      </c>
      <c r="J436">
        <f t="shared" si="19"/>
        <v>6</v>
      </c>
      <c r="K436" s="138" t="s">
        <v>1140</v>
      </c>
      <c r="L436" t="str">
        <f t="shared" si="21"/>
        <v>00278181</v>
      </c>
      <c r="M436">
        <v>5049</v>
      </c>
    </row>
    <row r="437" spans="1:13" ht="12">
      <c r="A437">
        <v>435</v>
      </c>
      <c r="B437">
        <v>5050</v>
      </c>
      <c r="C437" t="s">
        <v>1083</v>
      </c>
      <c r="D437" t="s">
        <v>1084</v>
      </c>
      <c r="E437" s="127">
        <v>278190</v>
      </c>
      <c r="F437" s="137">
        <v>278190</v>
      </c>
      <c r="G437">
        <v>5050</v>
      </c>
      <c r="J437">
        <f t="shared" si="19"/>
        <v>6</v>
      </c>
      <c r="K437" s="138" t="s">
        <v>1140</v>
      </c>
      <c r="L437" t="str">
        <f t="shared" si="21"/>
        <v>00278190</v>
      </c>
      <c r="M437">
        <v>5050</v>
      </c>
    </row>
    <row r="438" spans="1:13" ht="12">
      <c r="A438">
        <v>436</v>
      </c>
      <c r="B438">
        <v>5051</v>
      </c>
      <c r="C438" t="s">
        <v>1085</v>
      </c>
      <c r="D438" t="s">
        <v>1086</v>
      </c>
      <c r="E438" s="127">
        <v>278203</v>
      </c>
      <c r="F438" s="137">
        <v>278203</v>
      </c>
      <c r="G438">
        <v>5051</v>
      </c>
      <c r="J438">
        <f t="shared" si="19"/>
        <v>6</v>
      </c>
      <c r="K438" s="138" t="s">
        <v>1140</v>
      </c>
      <c r="L438" t="str">
        <f t="shared" si="21"/>
        <v>00278203</v>
      </c>
      <c r="M438">
        <v>5051</v>
      </c>
    </row>
    <row r="439" spans="1:13" ht="12">
      <c r="A439">
        <v>437</v>
      </c>
      <c r="B439">
        <v>5052</v>
      </c>
      <c r="C439" t="s">
        <v>1087</v>
      </c>
      <c r="D439" t="s">
        <v>1088</v>
      </c>
      <c r="E439" s="127">
        <v>278220</v>
      </c>
      <c r="F439" s="137">
        <v>278220</v>
      </c>
      <c r="G439">
        <v>5052</v>
      </c>
      <c r="J439">
        <f t="shared" si="19"/>
        <v>6</v>
      </c>
      <c r="K439" s="138" t="s">
        <v>1140</v>
      </c>
      <c r="L439" t="str">
        <f t="shared" si="21"/>
        <v>00278220</v>
      </c>
      <c r="M439">
        <v>5052</v>
      </c>
    </row>
    <row r="440" spans="1:13" ht="12">
      <c r="A440">
        <v>438</v>
      </c>
      <c r="B440">
        <v>5053</v>
      </c>
      <c r="C440" t="s">
        <v>1089</v>
      </c>
      <c r="D440" t="s">
        <v>1090</v>
      </c>
      <c r="E440" s="127">
        <v>278238</v>
      </c>
      <c r="F440" s="137">
        <v>278238</v>
      </c>
      <c r="G440">
        <v>5053</v>
      </c>
      <c r="J440">
        <f t="shared" si="19"/>
        <v>6</v>
      </c>
      <c r="K440" s="138" t="s">
        <v>1140</v>
      </c>
      <c r="L440" t="str">
        <f t="shared" si="21"/>
        <v>00278238</v>
      </c>
      <c r="M440">
        <v>5053</v>
      </c>
    </row>
    <row r="441" spans="1:13" ht="12">
      <c r="A441">
        <v>439</v>
      </c>
      <c r="B441">
        <v>5054</v>
      </c>
      <c r="C441" t="s">
        <v>1091</v>
      </c>
      <c r="D441" t="s">
        <v>1092</v>
      </c>
      <c r="E441" s="127">
        <v>278246</v>
      </c>
      <c r="F441" s="137">
        <v>278246</v>
      </c>
      <c r="G441">
        <v>5054</v>
      </c>
      <c r="J441">
        <f t="shared" si="19"/>
        <v>6</v>
      </c>
      <c r="K441" s="138" t="s">
        <v>1140</v>
      </c>
      <c r="L441" t="str">
        <f t="shared" si="21"/>
        <v>00278246</v>
      </c>
      <c r="M441">
        <v>5054</v>
      </c>
    </row>
    <row r="442" spans="1:13" ht="12">
      <c r="A442">
        <v>440</v>
      </c>
      <c r="B442">
        <v>5055</v>
      </c>
      <c r="C442" t="s">
        <v>1093</v>
      </c>
      <c r="D442" t="s">
        <v>1094</v>
      </c>
      <c r="E442" s="127">
        <v>578207</v>
      </c>
      <c r="F442" s="137">
        <v>578207</v>
      </c>
      <c r="G442">
        <v>5055</v>
      </c>
      <c r="J442">
        <f t="shared" si="19"/>
        <v>6</v>
      </c>
      <c r="K442" s="138" t="s">
        <v>1140</v>
      </c>
      <c r="L442" t="str">
        <f t="shared" si="21"/>
        <v>00578207</v>
      </c>
      <c r="M442">
        <v>5055</v>
      </c>
    </row>
    <row r="443" spans="1:13" ht="12">
      <c r="A443">
        <v>441</v>
      </c>
      <c r="B443">
        <v>5056</v>
      </c>
      <c r="C443" t="s">
        <v>1095</v>
      </c>
      <c r="D443" t="s">
        <v>1096</v>
      </c>
      <c r="E443" s="127">
        <v>278262</v>
      </c>
      <c r="F443" s="137">
        <v>278262</v>
      </c>
      <c r="G443">
        <v>5056</v>
      </c>
      <c r="J443">
        <f t="shared" si="19"/>
        <v>6</v>
      </c>
      <c r="K443" s="138" t="s">
        <v>1140</v>
      </c>
      <c r="L443" t="str">
        <f t="shared" si="21"/>
        <v>00278262</v>
      </c>
      <c r="M443">
        <v>5056</v>
      </c>
    </row>
    <row r="444" spans="1:13" ht="12">
      <c r="A444">
        <v>442</v>
      </c>
      <c r="B444">
        <v>5057</v>
      </c>
      <c r="C444" t="s">
        <v>1097</v>
      </c>
      <c r="D444" t="s">
        <v>1098</v>
      </c>
      <c r="E444" s="127">
        <v>580180</v>
      </c>
      <c r="F444" s="137">
        <v>580180</v>
      </c>
      <c r="G444">
        <v>5057</v>
      </c>
      <c r="J444">
        <f t="shared" si="19"/>
        <v>6</v>
      </c>
      <c r="K444" s="138" t="s">
        <v>1140</v>
      </c>
      <c r="L444" t="str">
        <f t="shared" si="21"/>
        <v>00580180</v>
      </c>
      <c r="M444">
        <v>5057</v>
      </c>
    </row>
    <row r="445" spans="1:13" ht="12">
      <c r="A445">
        <v>443</v>
      </c>
      <c r="B445">
        <v>5058</v>
      </c>
      <c r="C445" t="s">
        <v>1099</v>
      </c>
      <c r="D445" t="s">
        <v>1100</v>
      </c>
      <c r="E445" s="127">
        <v>580775</v>
      </c>
      <c r="F445" s="137">
        <v>580775</v>
      </c>
      <c r="G445">
        <v>5058</v>
      </c>
      <c r="J445">
        <f t="shared" si="19"/>
        <v>6</v>
      </c>
      <c r="K445" s="138" t="s">
        <v>1140</v>
      </c>
      <c r="L445" t="str">
        <f t="shared" si="21"/>
        <v>00580775</v>
      </c>
      <c r="M445">
        <v>5058</v>
      </c>
    </row>
    <row r="446" spans="1:13" ht="12">
      <c r="A446">
        <v>444</v>
      </c>
      <c r="B446">
        <v>5059</v>
      </c>
      <c r="C446" t="s">
        <v>1101</v>
      </c>
      <c r="D446" t="s">
        <v>1102</v>
      </c>
      <c r="E446" s="127">
        <v>278335</v>
      </c>
      <c r="F446" s="137">
        <v>278335</v>
      </c>
      <c r="G446">
        <v>5059</v>
      </c>
      <c r="J446">
        <f t="shared" si="19"/>
        <v>6</v>
      </c>
      <c r="K446" s="138" t="s">
        <v>1140</v>
      </c>
      <c r="L446" t="str">
        <f t="shared" si="21"/>
        <v>00278335</v>
      </c>
      <c r="M446">
        <v>5059</v>
      </c>
    </row>
    <row r="447" spans="1:13" ht="12">
      <c r="A447">
        <v>445</v>
      </c>
      <c r="B447">
        <v>5060</v>
      </c>
      <c r="C447" t="s">
        <v>1103</v>
      </c>
      <c r="D447" t="s">
        <v>1104</v>
      </c>
      <c r="E447" s="127">
        <v>278343</v>
      </c>
      <c r="F447" s="137">
        <v>278343</v>
      </c>
      <c r="G447">
        <v>5060</v>
      </c>
      <c r="J447">
        <f t="shared" si="19"/>
        <v>6</v>
      </c>
      <c r="K447" s="138" t="s">
        <v>1140</v>
      </c>
      <c r="L447" t="str">
        <f t="shared" si="21"/>
        <v>00278343</v>
      </c>
      <c r="M447">
        <v>5060</v>
      </c>
    </row>
    <row r="448" spans="1:13" ht="12">
      <c r="A448">
        <v>446</v>
      </c>
      <c r="B448">
        <v>5061</v>
      </c>
      <c r="C448" t="s">
        <v>1105</v>
      </c>
      <c r="D448" t="s">
        <v>1106</v>
      </c>
      <c r="E448" s="127">
        <v>278351</v>
      </c>
      <c r="F448" s="137">
        <v>278351</v>
      </c>
      <c r="G448">
        <v>5061</v>
      </c>
      <c r="J448">
        <f t="shared" si="19"/>
        <v>6</v>
      </c>
      <c r="K448" s="138" t="s">
        <v>1140</v>
      </c>
      <c r="L448" t="str">
        <f t="shared" si="21"/>
        <v>00278351</v>
      </c>
      <c r="M448">
        <v>5061</v>
      </c>
    </row>
    <row r="449" spans="1:13" ht="12">
      <c r="A449">
        <v>447</v>
      </c>
      <c r="B449">
        <v>5062</v>
      </c>
      <c r="C449" t="s">
        <v>1107</v>
      </c>
      <c r="D449" t="s">
        <v>1108</v>
      </c>
      <c r="E449" s="127">
        <v>278360</v>
      </c>
      <c r="F449" s="137">
        <v>278360</v>
      </c>
      <c r="G449">
        <v>5062</v>
      </c>
      <c r="J449">
        <f t="shared" si="19"/>
        <v>6</v>
      </c>
      <c r="K449" s="138" t="s">
        <v>1140</v>
      </c>
      <c r="L449" t="str">
        <f t="shared" si="21"/>
        <v>00278360</v>
      </c>
      <c r="M449">
        <v>5062</v>
      </c>
    </row>
    <row r="450" spans="1:13" ht="12">
      <c r="A450">
        <v>448</v>
      </c>
      <c r="B450">
        <v>5063</v>
      </c>
      <c r="C450" t="s">
        <v>1109</v>
      </c>
      <c r="D450" t="s">
        <v>1110</v>
      </c>
      <c r="E450" s="127">
        <v>278378</v>
      </c>
      <c r="F450" s="137">
        <v>278378</v>
      </c>
      <c r="G450">
        <v>5063</v>
      </c>
      <c r="J450">
        <f t="shared" si="19"/>
        <v>6</v>
      </c>
      <c r="K450" s="138" t="s">
        <v>1140</v>
      </c>
      <c r="L450" t="str">
        <f t="shared" si="21"/>
        <v>00278378</v>
      </c>
      <c r="M450">
        <v>5063</v>
      </c>
    </row>
    <row r="451" spans="1:13" ht="12">
      <c r="A451">
        <v>449</v>
      </c>
      <c r="B451">
        <v>5064</v>
      </c>
      <c r="C451" t="s">
        <v>1111</v>
      </c>
      <c r="D451" t="s">
        <v>1112</v>
      </c>
      <c r="E451" s="127">
        <v>278386</v>
      </c>
      <c r="F451" s="137">
        <v>278386</v>
      </c>
      <c r="G451">
        <v>5064</v>
      </c>
      <c r="J451">
        <f aca="true" t="shared" si="22" ref="J451:J462">LEN(F451)</f>
        <v>6</v>
      </c>
      <c r="K451" s="138" t="s">
        <v>1140</v>
      </c>
      <c r="L451" t="str">
        <f t="shared" si="21"/>
        <v>00278386</v>
      </c>
      <c r="M451">
        <v>5064</v>
      </c>
    </row>
    <row r="452" spans="1:13" ht="12">
      <c r="A452">
        <v>450</v>
      </c>
      <c r="B452">
        <v>5065</v>
      </c>
      <c r="C452" t="s">
        <v>1113</v>
      </c>
      <c r="D452" t="s">
        <v>1114</v>
      </c>
      <c r="E452" s="127">
        <v>278394</v>
      </c>
      <c r="F452" s="137">
        <v>278394</v>
      </c>
      <c r="G452">
        <v>5065</v>
      </c>
      <c r="J452">
        <f t="shared" si="22"/>
        <v>6</v>
      </c>
      <c r="K452" s="138" t="s">
        <v>1140</v>
      </c>
      <c r="L452" t="str">
        <f aca="true" t="shared" si="23" ref="L452:L462">CONCATENATE(K452,F452)</f>
        <v>00278394</v>
      </c>
      <c r="M452">
        <v>5065</v>
      </c>
    </row>
    <row r="453" spans="1:13" ht="12">
      <c r="A453">
        <v>451</v>
      </c>
      <c r="B453">
        <v>5066</v>
      </c>
      <c r="C453" t="s">
        <v>1115</v>
      </c>
      <c r="D453" t="s">
        <v>1116</v>
      </c>
      <c r="E453" s="127">
        <v>484776</v>
      </c>
      <c r="F453" s="137">
        <v>484776</v>
      </c>
      <c r="G453">
        <v>5066</v>
      </c>
      <c r="J453">
        <f t="shared" si="22"/>
        <v>6</v>
      </c>
      <c r="K453" s="138" t="s">
        <v>1140</v>
      </c>
      <c r="L453" t="str">
        <f t="shared" si="23"/>
        <v>00484776</v>
      </c>
      <c r="M453">
        <v>5066</v>
      </c>
    </row>
    <row r="454" spans="1:13" ht="12">
      <c r="A454">
        <v>452</v>
      </c>
      <c r="B454">
        <v>5067</v>
      </c>
      <c r="C454" t="s">
        <v>1117</v>
      </c>
      <c r="D454" t="s">
        <v>1118</v>
      </c>
      <c r="E454" s="127">
        <v>580767</v>
      </c>
      <c r="F454" s="137">
        <v>580767</v>
      </c>
      <c r="G454">
        <v>5067</v>
      </c>
      <c r="J454">
        <f t="shared" si="22"/>
        <v>6</v>
      </c>
      <c r="K454" s="138" t="s">
        <v>1140</v>
      </c>
      <c r="L454" t="str">
        <f t="shared" si="23"/>
        <v>00580767</v>
      </c>
      <c r="M454">
        <v>5067</v>
      </c>
    </row>
    <row r="455" spans="1:13" ht="12">
      <c r="A455">
        <v>453</v>
      </c>
      <c r="B455">
        <v>5068</v>
      </c>
      <c r="C455" t="s">
        <v>1119</v>
      </c>
      <c r="D455" t="s">
        <v>1120</v>
      </c>
      <c r="E455" s="127">
        <v>278432</v>
      </c>
      <c r="F455" s="137">
        <v>278432</v>
      </c>
      <c r="G455">
        <v>5068</v>
      </c>
      <c r="J455">
        <f t="shared" si="22"/>
        <v>6</v>
      </c>
      <c r="K455" s="138" t="s">
        <v>1140</v>
      </c>
      <c r="L455" t="str">
        <f t="shared" si="23"/>
        <v>00278432</v>
      </c>
      <c r="M455">
        <v>5068</v>
      </c>
    </row>
    <row r="456" spans="1:13" ht="12">
      <c r="A456">
        <v>454</v>
      </c>
      <c r="B456">
        <v>5069</v>
      </c>
      <c r="C456" t="s">
        <v>1121</v>
      </c>
      <c r="D456" t="s">
        <v>1122</v>
      </c>
      <c r="E456" s="127">
        <v>278441</v>
      </c>
      <c r="F456" s="137">
        <v>278441</v>
      </c>
      <c r="G456">
        <v>5069</v>
      </c>
      <c r="J456">
        <f t="shared" si="22"/>
        <v>6</v>
      </c>
      <c r="K456" s="138" t="s">
        <v>1140</v>
      </c>
      <c r="L456" t="str">
        <f t="shared" si="23"/>
        <v>00278441</v>
      </c>
      <c r="M456">
        <v>5069</v>
      </c>
    </row>
    <row r="457" spans="1:13" ht="12">
      <c r="A457">
        <v>455</v>
      </c>
      <c r="B457">
        <v>5070</v>
      </c>
      <c r="C457" t="s">
        <v>1123</v>
      </c>
      <c r="D457" t="s">
        <v>1124</v>
      </c>
      <c r="E457" s="127">
        <v>278459</v>
      </c>
      <c r="F457" s="137">
        <v>278459</v>
      </c>
      <c r="G457">
        <v>5070</v>
      </c>
      <c r="J457">
        <f t="shared" si="22"/>
        <v>6</v>
      </c>
      <c r="K457" s="138" t="s">
        <v>1140</v>
      </c>
      <c r="L457" t="str">
        <f t="shared" si="23"/>
        <v>00278459</v>
      </c>
      <c r="M457">
        <v>5070</v>
      </c>
    </row>
    <row r="458" spans="1:13" ht="12">
      <c r="A458">
        <v>456</v>
      </c>
      <c r="B458">
        <v>5071</v>
      </c>
      <c r="C458" t="s">
        <v>1125</v>
      </c>
      <c r="D458" t="s">
        <v>1126</v>
      </c>
      <c r="E458" s="127">
        <v>278475</v>
      </c>
      <c r="F458" s="137">
        <v>278475</v>
      </c>
      <c r="G458">
        <v>5071</v>
      </c>
      <c r="J458">
        <f t="shared" si="22"/>
        <v>6</v>
      </c>
      <c r="K458" s="138" t="s">
        <v>1140</v>
      </c>
      <c r="L458" t="str">
        <f t="shared" si="23"/>
        <v>00278475</v>
      </c>
      <c r="M458">
        <v>5071</v>
      </c>
    </row>
    <row r="459" spans="1:13" ht="12">
      <c r="A459">
        <v>457</v>
      </c>
      <c r="B459">
        <v>5072</v>
      </c>
      <c r="C459" t="s">
        <v>1127</v>
      </c>
      <c r="D459" t="s">
        <v>1128</v>
      </c>
      <c r="E459" s="127">
        <v>580872</v>
      </c>
      <c r="F459" s="137">
        <v>580872</v>
      </c>
      <c r="G459">
        <v>5072</v>
      </c>
      <c r="J459">
        <f t="shared" si="22"/>
        <v>6</v>
      </c>
      <c r="K459" s="138" t="s">
        <v>1140</v>
      </c>
      <c r="L459" t="str">
        <f t="shared" si="23"/>
        <v>00580872</v>
      </c>
      <c r="M459">
        <v>5072</v>
      </c>
    </row>
    <row r="460" spans="1:13" ht="12">
      <c r="A460">
        <v>458</v>
      </c>
      <c r="B460">
        <v>5073</v>
      </c>
      <c r="C460" t="s">
        <v>1129</v>
      </c>
      <c r="D460" t="s">
        <v>1130</v>
      </c>
      <c r="E460" s="127">
        <v>580864</v>
      </c>
      <c r="F460" s="137">
        <v>580864</v>
      </c>
      <c r="G460">
        <v>5073</v>
      </c>
      <c r="J460">
        <f t="shared" si="22"/>
        <v>6</v>
      </c>
      <c r="K460" s="138" t="s">
        <v>1140</v>
      </c>
      <c r="L460" t="str">
        <f t="shared" si="23"/>
        <v>00580864</v>
      </c>
      <c r="M460">
        <v>5073</v>
      </c>
    </row>
    <row r="461" spans="1:13" ht="12">
      <c r="A461">
        <v>459</v>
      </c>
      <c r="B461">
        <v>5074</v>
      </c>
      <c r="C461" t="s">
        <v>1131</v>
      </c>
      <c r="D461" t="s">
        <v>1132</v>
      </c>
      <c r="E461" s="127">
        <v>278483</v>
      </c>
      <c r="F461" s="137">
        <v>278483</v>
      </c>
      <c r="G461">
        <v>5074</v>
      </c>
      <c r="J461">
        <f t="shared" si="22"/>
        <v>6</v>
      </c>
      <c r="K461" s="138" t="s">
        <v>1140</v>
      </c>
      <c r="L461" t="str">
        <f t="shared" si="23"/>
        <v>00278483</v>
      </c>
      <c r="M461">
        <v>5074</v>
      </c>
    </row>
    <row r="462" spans="1:13" ht="12">
      <c r="A462">
        <v>460</v>
      </c>
      <c r="B462">
        <v>5075</v>
      </c>
      <c r="C462" t="s">
        <v>1133</v>
      </c>
      <c r="D462" t="s">
        <v>1134</v>
      </c>
      <c r="E462" s="127">
        <v>278491</v>
      </c>
      <c r="F462" s="137">
        <v>278491</v>
      </c>
      <c r="G462">
        <v>5075</v>
      </c>
      <c r="J462">
        <f t="shared" si="22"/>
        <v>6</v>
      </c>
      <c r="K462" s="138" t="s">
        <v>1140</v>
      </c>
      <c r="L462" t="str">
        <f t="shared" si="23"/>
        <v>00278491</v>
      </c>
      <c r="M462">
        <v>5075</v>
      </c>
    </row>
    <row r="463" ht="12">
      <c r="E463" s="127"/>
    </row>
    <row r="464" ht="12">
      <c r="E464" s="127"/>
    </row>
    <row r="465" ht="12">
      <c r="E465" s="127"/>
    </row>
    <row r="466" ht="12">
      <c r="E466" s="127"/>
    </row>
    <row r="467" ht="12">
      <c r="E467" s="127"/>
    </row>
    <row r="468" ht="12">
      <c r="E468" s="127"/>
    </row>
    <row r="469" ht="12">
      <c r="E469" s="127"/>
    </row>
    <row r="470" ht="12">
      <c r="E470" s="127"/>
    </row>
    <row r="471" ht="12">
      <c r="E471" s="127"/>
    </row>
    <row r="472" ht="12">
      <c r="E472" s="127"/>
    </row>
    <row r="473" ht="12">
      <c r="E473" s="127"/>
    </row>
    <row r="474" ht="12">
      <c r="E474" s="127"/>
    </row>
    <row r="475" ht="12">
      <c r="E475" s="127"/>
    </row>
    <row r="476" ht="12">
      <c r="E476" s="127"/>
    </row>
    <row r="477" ht="12">
      <c r="E477" s="127"/>
    </row>
    <row r="478" ht="12">
      <c r="E478" s="127"/>
    </row>
    <row r="479" ht="12">
      <c r="E479" s="127"/>
    </row>
    <row r="480" ht="12">
      <c r="E480" s="127"/>
    </row>
    <row r="481" ht="12">
      <c r="E481" s="127"/>
    </row>
    <row r="482" ht="12">
      <c r="E482" s="127"/>
    </row>
    <row r="483" ht="12">
      <c r="E483" s="127"/>
    </row>
    <row r="484" ht="12">
      <c r="E484" s="127"/>
    </row>
    <row r="485" ht="12">
      <c r="E485" s="127"/>
    </row>
    <row r="486" ht="12">
      <c r="E486" s="127"/>
    </row>
    <row r="487" ht="12">
      <c r="E487" s="127"/>
    </row>
    <row r="488" ht="12">
      <c r="E488" s="127"/>
    </row>
    <row r="489" ht="12">
      <c r="E489" s="127"/>
    </row>
    <row r="490" ht="12">
      <c r="E490" s="127"/>
    </row>
    <row r="491" ht="12">
      <c r="E491" s="127"/>
    </row>
    <row r="492" ht="12">
      <c r="E492" s="127"/>
    </row>
    <row r="493" ht="12">
      <c r="E493" s="127"/>
    </row>
    <row r="494" ht="12">
      <c r="E494" s="127"/>
    </row>
    <row r="495" ht="12">
      <c r="E495" s="127"/>
    </row>
    <row r="496" ht="12">
      <c r="E496" s="127"/>
    </row>
    <row r="497" ht="12">
      <c r="E497" s="127"/>
    </row>
    <row r="498" ht="12">
      <c r="E498" s="127"/>
    </row>
    <row r="499" ht="12">
      <c r="E499" s="127"/>
    </row>
    <row r="500" ht="12">
      <c r="E500" s="127"/>
    </row>
    <row r="501" ht="12">
      <c r="E501" s="127"/>
    </row>
    <row r="502" ht="12">
      <c r="E502" s="127"/>
    </row>
    <row r="503" ht="12">
      <c r="E503" s="127"/>
    </row>
    <row r="504" ht="12">
      <c r="E504" s="127"/>
    </row>
    <row r="505" ht="12">
      <c r="E505" s="127"/>
    </row>
    <row r="506" ht="12">
      <c r="E506" s="127"/>
    </row>
    <row r="507" ht="12">
      <c r="E507" s="127"/>
    </row>
    <row r="508" ht="12">
      <c r="E508" s="127"/>
    </row>
    <row r="509" ht="12">
      <c r="E509" s="127"/>
    </row>
    <row r="510" ht="12">
      <c r="E510" s="127"/>
    </row>
    <row r="511" ht="12">
      <c r="E511" s="127"/>
    </row>
    <row r="512" ht="12">
      <c r="E512" s="127"/>
    </row>
    <row r="513" ht="12">
      <c r="E513" s="127"/>
    </row>
    <row r="514" ht="12">
      <c r="E514" s="127"/>
    </row>
    <row r="515" ht="12">
      <c r="E515" s="127"/>
    </row>
    <row r="516" ht="12">
      <c r="E516" s="127"/>
    </row>
    <row r="517" ht="12">
      <c r="E517" s="127"/>
    </row>
    <row r="518" ht="12">
      <c r="E518" s="127"/>
    </row>
    <row r="519" ht="12">
      <c r="E519" s="127"/>
    </row>
    <row r="520" ht="12">
      <c r="E520" s="127"/>
    </row>
    <row r="521" ht="12">
      <c r="E521" s="127"/>
    </row>
    <row r="522" ht="12">
      <c r="E522" s="127"/>
    </row>
    <row r="523" ht="12">
      <c r="E523" s="127"/>
    </row>
    <row r="524" ht="12">
      <c r="E524" s="127"/>
    </row>
    <row r="525" ht="12">
      <c r="E525" s="127"/>
    </row>
    <row r="526" ht="12">
      <c r="E526" s="127"/>
    </row>
    <row r="527" ht="12">
      <c r="E527" s="127"/>
    </row>
    <row r="528" ht="12">
      <c r="E528" s="127"/>
    </row>
    <row r="529" ht="12">
      <c r="E529" s="127"/>
    </row>
    <row r="530" ht="12">
      <c r="E530" s="127"/>
    </row>
    <row r="531" ht="12">
      <c r="E531" s="127"/>
    </row>
    <row r="532" ht="12">
      <c r="E532" s="127"/>
    </row>
    <row r="533" ht="12">
      <c r="E533" s="127"/>
    </row>
    <row r="534" ht="12">
      <c r="E534" s="127"/>
    </row>
    <row r="535" ht="12">
      <c r="E535" s="127"/>
    </row>
    <row r="536" ht="12">
      <c r="E536" s="127"/>
    </row>
    <row r="537" ht="12">
      <c r="E537" s="127"/>
    </row>
    <row r="538" ht="12">
      <c r="E538" s="127"/>
    </row>
    <row r="539" ht="12">
      <c r="E539" s="127"/>
    </row>
    <row r="540" ht="12">
      <c r="E540" s="127"/>
    </row>
    <row r="541" ht="12">
      <c r="E541" s="127"/>
    </row>
    <row r="542" ht="12">
      <c r="E542" s="127"/>
    </row>
    <row r="543" ht="12">
      <c r="E543" s="127"/>
    </row>
    <row r="544" ht="12">
      <c r="E544" s="127"/>
    </row>
    <row r="545" ht="12">
      <c r="E545" s="127"/>
    </row>
    <row r="546" ht="12">
      <c r="E546" s="127"/>
    </row>
    <row r="547" ht="12">
      <c r="E547" s="127"/>
    </row>
    <row r="548" ht="12">
      <c r="E548" s="127"/>
    </row>
    <row r="549" ht="12">
      <c r="E549" s="127"/>
    </row>
    <row r="550" ht="12">
      <c r="E550" s="127"/>
    </row>
    <row r="551" ht="12">
      <c r="E551" s="127"/>
    </row>
    <row r="552" ht="12">
      <c r="E552" s="127"/>
    </row>
    <row r="553" ht="12">
      <c r="E553" s="127"/>
    </row>
    <row r="554" ht="12">
      <c r="E554" s="127"/>
    </row>
    <row r="555" ht="12">
      <c r="E555" s="127"/>
    </row>
    <row r="556" ht="12">
      <c r="E556" s="127"/>
    </row>
    <row r="557" ht="12">
      <c r="E557" s="127"/>
    </row>
    <row r="558" ht="12">
      <c r="E558" s="127"/>
    </row>
    <row r="559" ht="12">
      <c r="E559" s="127"/>
    </row>
    <row r="560" ht="12">
      <c r="E560" s="127"/>
    </row>
  </sheetData>
  <sheetProtection password="C782" sheet="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R40"/>
  <sheetViews>
    <sheetView showGridLines="0" showZeros="0" view="pageBreakPreview" zoomScaleSheetLayoutView="100" zoomScalePageLayoutView="0" workbookViewId="0" topLeftCell="A4">
      <selection activeCell="H17" sqref="H17"/>
    </sheetView>
  </sheetViews>
  <sheetFormatPr defaultColWidth="9.140625" defaultRowHeight="12.75"/>
  <cols>
    <col min="1" max="1" width="6.140625" style="2" customWidth="1"/>
    <col min="2" max="2" width="8.140625" style="2" customWidth="1"/>
    <col min="3" max="3" width="6.28125" style="2" customWidth="1"/>
    <col min="4" max="4" width="8.421875" style="2" customWidth="1"/>
    <col min="5" max="7" width="4.8515625" style="2" customWidth="1"/>
    <col min="8" max="8" width="5.28125" style="2" customWidth="1"/>
    <col min="9" max="9" width="5.140625" style="2" customWidth="1"/>
    <col min="10" max="10" width="6.421875" style="2" customWidth="1"/>
    <col min="11" max="12" width="5.140625" style="2" customWidth="1"/>
    <col min="13" max="13" width="10.140625" style="2" customWidth="1"/>
    <col min="14" max="14" width="5.28125" style="2" customWidth="1"/>
    <col min="15" max="15" width="13.140625" style="2" customWidth="1"/>
    <col min="16" max="16" width="4.8515625" style="2" customWidth="1"/>
    <col min="17" max="16384" width="9.140625" style="2" customWidth="1"/>
  </cols>
  <sheetData>
    <row r="2" spans="3:17" ht="21.75" customHeight="1">
      <c r="C2" s="72" t="s">
        <v>141</v>
      </c>
      <c r="F2" s="3"/>
      <c r="G2" s="3"/>
      <c r="H2" s="3"/>
      <c r="I2" s="3"/>
      <c r="J2" s="3"/>
      <c r="K2" s="1"/>
      <c r="L2" s="1"/>
      <c r="M2" s="1"/>
      <c r="N2" s="1"/>
      <c r="O2" s="1"/>
      <c r="P2" s="1"/>
      <c r="Q2" s="122">
        <f>Žádost!E2</f>
        <v>0</v>
      </c>
    </row>
    <row r="3" spans="3:17" ht="21.75" customHeight="1">
      <c r="C3" s="71" t="s">
        <v>216</v>
      </c>
      <c r="F3" s="3"/>
      <c r="G3" s="3"/>
      <c r="H3" s="3"/>
      <c r="I3" s="3"/>
      <c r="J3" s="3"/>
      <c r="K3" s="1"/>
      <c r="L3" s="1"/>
      <c r="M3" s="1"/>
      <c r="N3" s="1"/>
      <c r="O3" s="1"/>
      <c r="P3" s="1"/>
      <c r="Q3" s="1"/>
    </row>
    <row r="4" spans="3:17" ht="21.75" customHeight="1" thickBot="1">
      <c r="C4" s="72"/>
      <c r="F4" s="3"/>
      <c r="G4" s="3"/>
      <c r="H4" s="3"/>
      <c r="I4" s="3"/>
      <c r="J4" s="3"/>
      <c r="K4" s="1"/>
      <c r="L4" s="1"/>
      <c r="M4" s="1"/>
      <c r="N4" s="1"/>
      <c r="O4" s="1"/>
      <c r="P4" s="1"/>
      <c r="Q4" s="1"/>
    </row>
    <row r="5" spans="6:17" ht="15.75" thickBot="1">
      <c r="F5" s="5"/>
      <c r="G5" s="3"/>
      <c r="H5" s="3"/>
      <c r="I5" s="3"/>
      <c r="J5" s="3"/>
      <c r="K5" s="602" t="s">
        <v>213</v>
      </c>
      <c r="L5" s="603"/>
      <c r="M5" s="61" t="s">
        <v>214</v>
      </c>
      <c r="N5" s="602" t="s">
        <v>215</v>
      </c>
      <c r="O5" s="604"/>
      <c r="P5" s="603"/>
      <c r="Q5" s="1"/>
    </row>
    <row r="6" spans="6:17" ht="18" thickBot="1">
      <c r="F6" s="5"/>
      <c r="G6" s="3"/>
      <c r="H6" s="3"/>
      <c r="I6" s="3"/>
      <c r="J6" s="3"/>
      <c r="K6" s="67"/>
      <c r="L6" s="66"/>
      <c r="M6" s="64"/>
      <c r="N6" s="68"/>
      <c r="O6" s="69"/>
      <c r="P6" s="70"/>
      <c r="Q6" s="6"/>
    </row>
    <row r="7" spans="3:17" ht="17.25" customHeight="1" thickBot="1">
      <c r="C7" s="65"/>
      <c r="D7" s="62" t="s">
        <v>218</v>
      </c>
      <c r="F7" s="7"/>
      <c r="G7" s="7"/>
      <c r="H7" s="7"/>
      <c r="I7" s="3"/>
      <c r="J7" s="3"/>
      <c r="K7" s="1"/>
      <c r="L7" s="6"/>
      <c r="M7" s="6"/>
      <c r="N7" s="6"/>
      <c r="O7" s="6"/>
      <c r="P7" s="60"/>
      <c r="Q7" s="6"/>
    </row>
    <row r="8" spans="3:17" ht="17.25" customHeight="1" thickBot="1">
      <c r="C8" s="63"/>
      <c r="D8" s="4" t="s">
        <v>219</v>
      </c>
      <c r="F8" s="7"/>
      <c r="G8" s="7"/>
      <c r="H8" s="7"/>
      <c r="I8" s="3"/>
      <c r="J8" s="3"/>
      <c r="K8" s="1"/>
      <c r="L8" s="6"/>
      <c r="M8" s="6"/>
      <c r="N8" s="6"/>
      <c r="O8" s="6"/>
      <c r="P8" s="60"/>
      <c r="Q8" s="6"/>
    </row>
    <row r="9" spans="3:17" ht="17.25" customHeight="1" thickBot="1">
      <c r="C9" s="121" t="s">
        <v>230</v>
      </c>
      <c r="D9" s="4" t="s">
        <v>231</v>
      </c>
      <c r="F9" s="3"/>
      <c r="G9" s="3"/>
      <c r="H9" s="3"/>
      <c r="I9" s="3"/>
      <c r="J9" s="3"/>
      <c r="K9" s="1"/>
      <c r="L9" s="6"/>
      <c r="M9" s="6"/>
      <c r="N9" s="6"/>
      <c r="O9" s="6"/>
      <c r="P9" s="6"/>
      <c r="Q9" s="6"/>
    </row>
    <row r="10" spans="2:17" ht="17.25">
      <c r="B10" s="71" t="s">
        <v>217</v>
      </c>
      <c r="F10" s="5"/>
      <c r="G10" s="3"/>
      <c r="H10" s="3"/>
      <c r="I10" s="3"/>
      <c r="J10" s="3"/>
      <c r="K10" s="1"/>
      <c r="L10" s="6"/>
      <c r="M10" s="59"/>
      <c r="N10" s="59"/>
      <c r="O10" s="6"/>
      <c r="P10" s="6"/>
      <c r="Q10" s="6"/>
    </row>
    <row r="11" spans="4:17" ht="15">
      <c r="D11" s="4" t="s">
        <v>220</v>
      </c>
      <c r="F11" s="7"/>
      <c r="G11" s="7"/>
      <c r="H11" s="3"/>
      <c r="I11" s="3"/>
      <c r="J11" s="3"/>
      <c r="K11" s="1"/>
      <c r="L11" s="6"/>
      <c r="M11" s="6"/>
      <c r="N11" s="6"/>
      <c r="O11" s="6"/>
      <c r="P11" s="6"/>
      <c r="Q11" s="6"/>
    </row>
    <row r="12" spans="6:17" ht="12.75">
      <c r="F12" s="7"/>
      <c r="G12" s="7"/>
      <c r="H12" s="3"/>
      <c r="I12" s="3"/>
      <c r="J12" s="3"/>
      <c r="K12" s="1"/>
      <c r="L12" s="6"/>
      <c r="M12" s="6"/>
      <c r="N12" s="6"/>
      <c r="O12" s="6"/>
      <c r="P12" s="6"/>
      <c r="Q12" s="6"/>
    </row>
    <row r="13" spans="6:17" ht="12">
      <c r="F13" s="3"/>
      <c r="G13" s="3"/>
      <c r="H13" s="3"/>
      <c r="L13" s="3"/>
      <c r="M13" s="3"/>
      <c r="N13" s="3"/>
      <c r="O13" s="3"/>
      <c r="P13" s="3"/>
      <c r="Q13" s="3"/>
    </row>
    <row r="14" spans="2:12" ht="12.75" thickBot="1">
      <c r="B14" s="3"/>
      <c r="C14" s="3"/>
      <c r="D14" s="3"/>
      <c r="E14" s="3"/>
      <c r="F14" s="3"/>
      <c r="G14" s="3"/>
      <c r="H14" s="3"/>
      <c r="I14" s="3"/>
      <c r="J14" s="3"/>
      <c r="K14" s="3"/>
      <c r="L14" s="3"/>
    </row>
    <row r="15" spans="2:16" ht="18.75" customHeight="1" thickBot="1">
      <c r="B15" s="605"/>
      <c r="C15" s="605"/>
      <c r="D15" s="605"/>
      <c r="E15" s="605"/>
      <c r="F15" s="605"/>
      <c r="G15" s="605"/>
      <c r="H15" s="605"/>
      <c r="I15" s="605"/>
      <c r="J15" s="605"/>
      <c r="K15" s="605"/>
      <c r="L15" s="58"/>
      <c r="M15" s="8" t="s">
        <v>142</v>
      </c>
      <c r="N15" s="9"/>
      <c r="O15" s="10" t="s">
        <v>143</v>
      </c>
      <c r="P15" s="11"/>
    </row>
    <row r="16" spans="2:16" ht="18.75" customHeight="1" thickBot="1">
      <c r="B16" s="8" t="s">
        <v>144</v>
      </c>
      <c r="C16" s="9" t="s">
        <v>145</v>
      </c>
      <c r="D16" s="9" t="s">
        <v>146</v>
      </c>
      <c r="E16" s="9" t="s">
        <v>147</v>
      </c>
      <c r="F16" s="9" t="s">
        <v>148</v>
      </c>
      <c r="G16" s="9" t="s">
        <v>140</v>
      </c>
      <c r="H16" s="9" t="s">
        <v>135</v>
      </c>
      <c r="I16" s="9" t="s">
        <v>136</v>
      </c>
      <c r="J16" s="9" t="s">
        <v>137</v>
      </c>
      <c r="K16" s="9" t="s">
        <v>149</v>
      </c>
      <c r="L16" s="11" t="s">
        <v>212</v>
      </c>
      <c r="M16" s="8" t="s">
        <v>150</v>
      </c>
      <c r="N16" s="9" t="s">
        <v>151</v>
      </c>
      <c r="O16" s="10" t="s">
        <v>152</v>
      </c>
      <c r="P16" s="11" t="s">
        <v>151</v>
      </c>
    </row>
    <row r="17" spans="2:18" ht="18.75" customHeight="1">
      <c r="B17" s="97"/>
      <c r="C17" s="98"/>
      <c r="D17" s="139" t="s">
        <v>203</v>
      </c>
      <c r="E17" s="136" t="e">
        <f>IF(J17=5321,VLOOKUP(G29,'Pracovní 3'!$L$3:$M$462,2,FALSE),0)</f>
        <v>#N/A</v>
      </c>
      <c r="F17" s="105"/>
      <c r="G17" s="105">
        <v>28</v>
      </c>
      <c r="H17" s="105" t="e">
        <f>VLOOKUP(Žádost!#REF!,Žádost!$D$453:$E$488,2,FALSE)</f>
        <v>#REF!</v>
      </c>
      <c r="I17" s="105" t="e">
        <f>VLOOKUP(Žádost!#REF!,Žádost!$D$453:$E$488,3,FALSE)</f>
        <v>#REF!</v>
      </c>
      <c r="J17" s="105" t="e">
        <f>VLOOKUP(Žádost!D9,Žádost!$D$491:$E$507,4,FALSE)</f>
        <v>#N/A</v>
      </c>
      <c r="K17" s="99"/>
      <c r="L17" s="100"/>
      <c r="M17" s="101"/>
      <c r="N17" s="98"/>
      <c r="O17" s="12">
        <f>'Smlouva '!F65</f>
        <v>0</v>
      </c>
      <c r="P17" s="102"/>
      <c r="R17" s="144"/>
    </row>
    <row r="18" spans="2:16" ht="18.75" customHeight="1">
      <c r="B18" s="103"/>
      <c r="C18" s="104"/>
      <c r="E18" s="105"/>
      <c r="F18" s="105"/>
      <c r="G18" s="105"/>
      <c r="H18" s="105"/>
      <c r="I18" s="105"/>
      <c r="J18" s="105"/>
      <c r="K18" s="106"/>
      <c r="L18" s="107"/>
      <c r="M18" s="108"/>
      <c r="N18" s="104"/>
      <c r="O18" s="109"/>
      <c r="P18" s="110"/>
    </row>
    <row r="19" spans="2:16" ht="18.75" customHeight="1">
      <c r="B19" s="103"/>
      <c r="C19" s="104"/>
      <c r="D19" s="105"/>
      <c r="E19" s="105"/>
      <c r="F19" s="105"/>
      <c r="G19" s="105"/>
      <c r="H19" s="105"/>
      <c r="I19" s="105"/>
      <c r="J19" s="105"/>
      <c r="K19" s="106"/>
      <c r="L19" s="107"/>
      <c r="M19" s="108"/>
      <c r="N19" s="104"/>
      <c r="O19" s="109"/>
      <c r="P19" s="110"/>
    </row>
    <row r="20" spans="2:16" ht="18.75" customHeight="1">
      <c r="B20" s="103"/>
      <c r="C20" s="104"/>
      <c r="D20" s="105"/>
      <c r="E20" s="105"/>
      <c r="F20" s="105"/>
      <c r="G20" s="105"/>
      <c r="H20" s="105"/>
      <c r="I20" s="105"/>
      <c r="J20" s="105"/>
      <c r="K20" s="106"/>
      <c r="L20" s="107"/>
      <c r="M20" s="108"/>
      <c r="N20" s="104"/>
      <c r="O20" s="109"/>
      <c r="P20" s="110"/>
    </row>
    <row r="21" spans="2:16" ht="18.75" customHeight="1">
      <c r="B21" s="103"/>
      <c r="C21" s="104"/>
      <c r="D21" s="105"/>
      <c r="E21" s="105"/>
      <c r="F21" s="105"/>
      <c r="G21" s="105"/>
      <c r="H21" s="105"/>
      <c r="I21" s="105"/>
      <c r="J21" s="105"/>
      <c r="K21" s="106"/>
      <c r="L21" s="107"/>
      <c r="M21" s="108"/>
      <c r="N21" s="104"/>
      <c r="O21" s="109"/>
      <c r="P21" s="110"/>
    </row>
    <row r="22" spans="2:16" ht="18.75" customHeight="1">
      <c r="B22" s="103"/>
      <c r="C22" s="104"/>
      <c r="D22" s="105"/>
      <c r="E22" s="105"/>
      <c r="F22" s="105"/>
      <c r="G22" s="105"/>
      <c r="H22" s="105"/>
      <c r="I22" s="105"/>
      <c r="J22" s="105"/>
      <c r="K22" s="106"/>
      <c r="L22" s="107"/>
      <c r="M22" s="108"/>
      <c r="N22" s="104"/>
      <c r="O22" s="109"/>
      <c r="P22" s="110"/>
    </row>
    <row r="23" spans="2:16" ht="18.75" customHeight="1">
      <c r="B23" s="103"/>
      <c r="C23" s="104"/>
      <c r="D23" s="105"/>
      <c r="E23" s="105"/>
      <c r="F23" s="105"/>
      <c r="G23" s="105"/>
      <c r="H23" s="105"/>
      <c r="I23" s="105"/>
      <c r="J23" s="105"/>
      <c r="K23" s="106"/>
      <c r="L23" s="107"/>
      <c r="M23" s="108"/>
      <c r="N23" s="104"/>
      <c r="O23" s="109"/>
      <c r="P23" s="110"/>
    </row>
    <row r="24" spans="2:16" ht="18.75" customHeight="1">
      <c r="B24" s="103"/>
      <c r="C24" s="104"/>
      <c r="D24" s="105"/>
      <c r="E24" s="105"/>
      <c r="F24" s="105"/>
      <c r="G24" s="105"/>
      <c r="H24" s="105"/>
      <c r="I24" s="105"/>
      <c r="J24" s="105"/>
      <c r="K24" s="106"/>
      <c r="L24" s="107"/>
      <c r="M24" s="108"/>
      <c r="N24" s="104"/>
      <c r="O24" s="109"/>
      <c r="P24" s="110"/>
    </row>
    <row r="25" spans="2:16" ht="18.75" customHeight="1">
      <c r="B25" s="103"/>
      <c r="C25" s="104"/>
      <c r="D25" s="105"/>
      <c r="E25" s="105"/>
      <c r="F25" s="105"/>
      <c r="G25" s="105"/>
      <c r="H25" s="105"/>
      <c r="I25" s="105"/>
      <c r="J25" s="105"/>
      <c r="K25" s="106"/>
      <c r="L25" s="107"/>
      <c r="M25" s="108"/>
      <c r="N25" s="104"/>
      <c r="O25" s="109"/>
      <c r="P25" s="110"/>
    </row>
    <row r="26" spans="2:16" ht="18.75" customHeight="1">
      <c r="B26" s="103"/>
      <c r="C26" s="104"/>
      <c r="D26" s="105"/>
      <c r="E26" s="105"/>
      <c r="F26" s="105"/>
      <c r="G26" s="105"/>
      <c r="H26" s="105"/>
      <c r="I26" s="105"/>
      <c r="J26" s="105"/>
      <c r="K26" s="106"/>
      <c r="L26" s="107"/>
      <c r="M26" s="108"/>
      <c r="N26" s="104"/>
      <c r="O26" s="109"/>
      <c r="P26" s="110"/>
    </row>
    <row r="27" spans="2:16" ht="18.75" customHeight="1" thickBot="1">
      <c r="B27" s="111"/>
      <c r="C27" s="112"/>
      <c r="D27" s="113"/>
      <c r="E27" s="113"/>
      <c r="F27" s="113"/>
      <c r="G27" s="113"/>
      <c r="H27" s="113"/>
      <c r="I27" s="113"/>
      <c r="J27" s="113"/>
      <c r="K27" s="114"/>
      <c r="L27" s="115"/>
      <c r="M27" s="116"/>
      <c r="N27" s="112"/>
      <c r="O27" s="117"/>
      <c r="P27" s="118"/>
    </row>
    <row r="28" spans="2:16" ht="27.75" customHeight="1">
      <c r="B28" s="618" t="s">
        <v>209</v>
      </c>
      <c r="C28" s="619"/>
      <c r="D28" s="619"/>
      <c r="E28" s="486"/>
      <c r="F28" s="486"/>
      <c r="G28" s="607">
        <f>IF(Žádost!E2="POO",Žádost!#REF!,Žádost!D5)</f>
        <v>0</v>
      </c>
      <c r="H28" s="608"/>
      <c r="I28" s="608"/>
      <c r="J28" s="608"/>
      <c r="K28" s="608"/>
      <c r="L28" s="608"/>
      <c r="M28" s="608"/>
      <c r="N28" s="608"/>
      <c r="O28" s="608"/>
      <c r="P28" s="609"/>
    </row>
    <row r="29" spans="2:16" ht="20.25" customHeight="1">
      <c r="B29" s="128"/>
      <c r="C29" s="128"/>
      <c r="D29" s="128"/>
      <c r="E29" s="128"/>
      <c r="F29" s="129" t="s">
        <v>237</v>
      </c>
      <c r="G29" s="135">
        <f>IF(Žádost!E2="POO",Žádost!#REF!,Žádost!D8)</f>
        <v>0</v>
      </c>
      <c r="H29" s="3"/>
      <c r="I29" s="3"/>
      <c r="J29" s="3"/>
      <c r="K29" s="3"/>
      <c r="L29" s="3"/>
      <c r="M29" s="3"/>
      <c r="N29" s="3"/>
      <c r="O29" s="3"/>
      <c r="P29" s="3"/>
    </row>
    <row r="30" spans="2:16" ht="27.75" customHeight="1">
      <c r="B30" s="128"/>
      <c r="C30" s="128"/>
      <c r="D30" s="128"/>
      <c r="E30" s="128"/>
      <c r="F30" s="134" t="s">
        <v>229</v>
      </c>
      <c r="G30" s="589">
        <f>Žádost!D6</f>
        <v>0</v>
      </c>
      <c r="H30" s="590"/>
      <c r="I30" s="590"/>
      <c r="J30" s="590"/>
      <c r="K30" s="590"/>
      <c r="L30" s="590"/>
      <c r="M30" s="590"/>
      <c r="N30" s="590"/>
      <c r="O30" s="590"/>
      <c r="P30" s="591"/>
    </row>
    <row r="31" spans="2:16" ht="20.25" customHeight="1" thickBot="1">
      <c r="B31" s="131" t="s">
        <v>1135</v>
      </c>
      <c r="C31" s="130"/>
      <c r="D31" s="130">
        <f>IF(Žádost!E2="POO",Žádost!#REF!,Žádost!D22)</f>
        <v>0</v>
      </c>
      <c r="E31" s="130"/>
      <c r="F31" s="130"/>
      <c r="G31" s="123"/>
      <c r="H31" s="124"/>
      <c r="I31" s="124"/>
      <c r="J31" s="133" t="s">
        <v>1136</v>
      </c>
      <c r="K31" s="124"/>
      <c r="L31" s="124"/>
      <c r="M31" s="132" t="str">
        <f>'Smlouva '!G6</f>
        <v>KK 14-</v>
      </c>
      <c r="N31" s="132"/>
      <c r="O31" s="132"/>
      <c r="P31" s="125"/>
    </row>
    <row r="32" spans="2:16" s="1" customFormat="1" ht="18" customHeight="1" thickBot="1">
      <c r="B32" s="73" t="s">
        <v>221</v>
      </c>
      <c r="C32" s="606">
        <f>SUM(O17:O27)</f>
        <v>0</v>
      </c>
      <c r="D32" s="604"/>
      <c r="E32" s="77"/>
      <c r="F32" s="78"/>
      <c r="G32" s="73" t="s">
        <v>222</v>
      </c>
      <c r="H32" s="74"/>
      <c r="I32" s="74"/>
      <c r="J32" s="82" t="s">
        <v>1137</v>
      </c>
      <c r="K32" s="74"/>
      <c r="L32" s="74"/>
      <c r="M32" s="74"/>
      <c r="N32" s="74"/>
      <c r="O32" s="75"/>
      <c r="P32" s="76"/>
    </row>
    <row r="33" spans="2:16" ht="15.75" customHeight="1" thickBot="1">
      <c r="B33" s="81" t="s">
        <v>223</v>
      </c>
      <c r="C33" s="74"/>
      <c r="D33" s="74"/>
      <c r="E33" s="75"/>
      <c r="F33" s="75"/>
      <c r="G33" s="74"/>
      <c r="H33" s="74"/>
      <c r="I33" s="74"/>
      <c r="J33" s="74"/>
      <c r="K33" s="74"/>
      <c r="L33" s="74"/>
      <c r="M33" s="82"/>
      <c r="N33" s="74"/>
      <c r="O33" s="74"/>
      <c r="P33" s="83"/>
    </row>
    <row r="34" spans="2:16" ht="26.25" customHeight="1" thickBot="1">
      <c r="B34" s="84" t="s">
        <v>224</v>
      </c>
      <c r="C34" s="85"/>
      <c r="D34" s="85"/>
      <c r="E34" s="77"/>
      <c r="F34" s="85"/>
      <c r="G34" s="86"/>
      <c r="H34" s="87"/>
      <c r="I34" s="85"/>
      <c r="J34" s="85"/>
      <c r="K34" s="85"/>
      <c r="L34" s="85"/>
      <c r="M34" s="592"/>
      <c r="N34" s="593"/>
      <c r="O34" s="593"/>
      <c r="P34" s="594"/>
    </row>
    <row r="35" spans="2:18" ht="29.25" customHeight="1" thickBot="1">
      <c r="B35" s="89" t="s">
        <v>227</v>
      </c>
      <c r="C35" s="90"/>
      <c r="D35" s="90"/>
      <c r="E35" s="120" t="s">
        <v>230</v>
      </c>
      <c r="F35" s="93"/>
      <c r="G35" s="96" t="s">
        <v>225</v>
      </c>
      <c r="H35" s="88"/>
      <c r="I35" s="85"/>
      <c r="J35" s="85"/>
      <c r="K35" s="85"/>
      <c r="L35" s="119" t="s">
        <v>230</v>
      </c>
      <c r="M35" s="599" t="s">
        <v>235</v>
      </c>
      <c r="N35" s="600"/>
      <c r="O35" s="600"/>
      <c r="P35" s="601"/>
      <c r="R35" s="126"/>
    </row>
    <row r="36" spans="2:16" ht="29.25" customHeight="1" thickBot="1">
      <c r="B36" s="91"/>
      <c r="C36" s="92"/>
      <c r="D36" s="92"/>
      <c r="E36" s="95"/>
      <c r="F36" s="94"/>
      <c r="G36" s="79" t="s">
        <v>226</v>
      </c>
      <c r="H36" s="55"/>
      <c r="I36" s="54"/>
      <c r="J36" s="54"/>
      <c r="K36" s="54"/>
      <c r="L36" s="54"/>
      <c r="M36" s="80"/>
      <c r="N36" s="595">
        <v>40939</v>
      </c>
      <c r="O36" s="596"/>
      <c r="P36" s="57"/>
    </row>
    <row r="37" spans="2:16" ht="15.75" customHeight="1">
      <c r="B37" s="624" t="s">
        <v>1138</v>
      </c>
      <c r="C37" s="597"/>
      <c r="D37" s="597"/>
      <c r="E37" s="598"/>
      <c r="F37" s="597" t="s">
        <v>228</v>
      </c>
      <c r="G37" s="597"/>
      <c r="H37" s="597"/>
      <c r="I37" s="597"/>
      <c r="J37" s="598"/>
      <c r="K37" s="625" t="s">
        <v>153</v>
      </c>
      <c r="L37" s="626"/>
      <c r="M37" s="627"/>
      <c r="N37" s="627"/>
      <c r="O37" s="627"/>
      <c r="P37" s="628"/>
    </row>
    <row r="38" spans="2:16" ht="14.25" customHeight="1">
      <c r="B38" s="587" t="s">
        <v>1143</v>
      </c>
      <c r="C38" s="567"/>
      <c r="D38" s="567"/>
      <c r="E38" s="588"/>
      <c r="F38" s="617" t="s">
        <v>180</v>
      </c>
      <c r="G38" s="567"/>
      <c r="H38" s="567"/>
      <c r="I38" s="567"/>
      <c r="J38" s="588"/>
      <c r="K38" s="629"/>
      <c r="L38" s="630"/>
      <c r="M38" s="630"/>
      <c r="N38" s="630"/>
      <c r="O38" s="630"/>
      <c r="P38" s="631"/>
    </row>
    <row r="39" spans="2:16" ht="12.75" customHeight="1" hidden="1">
      <c r="B39" s="615"/>
      <c r="C39" s="566"/>
      <c r="D39" s="566"/>
      <c r="E39" s="616"/>
      <c r="F39" s="567"/>
      <c r="G39" s="567"/>
      <c r="H39" s="567"/>
      <c r="I39" s="567"/>
      <c r="J39" s="588"/>
      <c r="K39" s="13"/>
      <c r="L39" s="14"/>
      <c r="M39" s="14"/>
      <c r="N39" s="14"/>
      <c r="O39" s="14"/>
      <c r="P39" s="15"/>
    </row>
    <row r="40" spans="2:16" ht="31.5" customHeight="1" thickBot="1">
      <c r="B40" s="612"/>
      <c r="C40" s="613"/>
      <c r="D40" s="613"/>
      <c r="E40" s="614"/>
      <c r="F40" s="622"/>
      <c r="G40" s="622"/>
      <c r="H40" s="622"/>
      <c r="I40" s="622"/>
      <c r="J40" s="623"/>
      <c r="K40" s="620" t="s">
        <v>154</v>
      </c>
      <c r="L40" s="610"/>
      <c r="M40" s="621"/>
      <c r="N40" s="584" t="s">
        <v>155</v>
      </c>
      <c r="O40" s="610"/>
      <c r="P40" s="611"/>
    </row>
  </sheetData>
  <sheetProtection/>
  <mergeCells count="21">
    <mergeCell ref="B28:F28"/>
    <mergeCell ref="K40:M40"/>
    <mergeCell ref="F40:J40"/>
    <mergeCell ref="B37:E37"/>
    <mergeCell ref="K37:P38"/>
    <mergeCell ref="K5:L5"/>
    <mergeCell ref="N5:P5"/>
    <mergeCell ref="B15:K15"/>
    <mergeCell ref="C32:D32"/>
    <mergeCell ref="G28:P28"/>
    <mergeCell ref="N40:P40"/>
    <mergeCell ref="B40:E40"/>
    <mergeCell ref="F39:J39"/>
    <mergeCell ref="B39:E39"/>
    <mergeCell ref="F38:J38"/>
    <mergeCell ref="B38:E38"/>
    <mergeCell ref="G30:P30"/>
    <mergeCell ref="M34:P34"/>
    <mergeCell ref="N36:O36"/>
    <mergeCell ref="F37:J37"/>
    <mergeCell ref="M35:P35"/>
  </mergeCells>
  <printOptions vertic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E77"/>
  <sheetViews>
    <sheetView showZeros="0" zoomScalePageLayoutView="0" workbookViewId="0" topLeftCell="A1">
      <selection activeCell="D7" sqref="D7"/>
    </sheetView>
  </sheetViews>
  <sheetFormatPr defaultColWidth="9.140625" defaultRowHeight="12.75"/>
  <cols>
    <col min="1" max="1" width="33.8515625" style="2" customWidth="1"/>
    <col min="2" max="2" width="18.421875" style="2" customWidth="1"/>
    <col min="3" max="4" width="9.140625" style="2" customWidth="1"/>
    <col min="5" max="5" width="33.8515625" style="2" customWidth="1"/>
    <col min="6" max="16384" width="9.140625" style="2" customWidth="1"/>
  </cols>
  <sheetData>
    <row r="1" ht="12.75" thickBot="1"/>
    <row r="2" spans="1:5" ht="29.25" thickBot="1">
      <c r="A2" s="213" t="str">
        <f>Žádost!C5</f>
        <v>Název poskytovatele hospicové péče</v>
      </c>
      <c r="B2" s="214">
        <f>Žádost!D5</f>
        <v>0</v>
      </c>
      <c r="E2" s="213" t="s">
        <v>56</v>
      </c>
    </row>
    <row r="3" spans="1:5" ht="24.75">
      <c r="A3" s="215" t="str">
        <f>Žádost!C6</f>
        <v>Název zařízení  poskytujícího hospicovou péči</v>
      </c>
      <c r="B3" s="216">
        <f>Žádost!D6</f>
        <v>0</v>
      </c>
      <c r="E3" s="215" t="s">
        <v>38</v>
      </c>
    </row>
    <row r="4" spans="1:5" ht="12">
      <c r="A4" s="217" t="str">
        <f>Žádost!C7</f>
        <v>Číslo registrace v KISSOS:</v>
      </c>
      <c r="B4" s="218">
        <f>Žádost!D7</f>
        <v>0</v>
      </c>
      <c r="E4" s="217" t="s">
        <v>53</v>
      </c>
    </row>
    <row r="5" spans="1:5" ht="14.25">
      <c r="A5" s="217" t="str">
        <f>Žádost!C8</f>
        <v>IČ     </v>
      </c>
      <c r="B5" s="219">
        <f>Žádost!D8</f>
        <v>0</v>
      </c>
      <c r="E5" s="217" t="s">
        <v>54</v>
      </c>
    </row>
    <row r="6" spans="1:5" ht="22.5">
      <c r="A6" s="217" t="e">
        <f>Žádost!#REF!</f>
        <v>#REF!</v>
      </c>
      <c r="B6" s="218" t="e">
        <f>Žádost!#REF!</f>
        <v>#REF!</v>
      </c>
      <c r="E6" s="217" t="s">
        <v>200</v>
      </c>
    </row>
    <row r="7" spans="1:5" ht="25.5" thickBot="1">
      <c r="A7" s="220" t="str">
        <f>Žádost!C9</f>
        <v>Právní forma organizace:</v>
      </c>
      <c r="B7" s="221">
        <f>Žádost!D9</f>
        <v>0</v>
      </c>
      <c r="E7" s="220" t="s">
        <v>201</v>
      </c>
    </row>
    <row r="8" spans="1:5" ht="28.5">
      <c r="A8" s="222" t="e">
        <f>Žádost!#REF!</f>
        <v>#REF!</v>
      </c>
      <c r="B8" s="216" t="e">
        <f>Žádost!#REF!</f>
        <v>#REF!</v>
      </c>
      <c r="E8" s="222" t="s">
        <v>24</v>
      </c>
    </row>
    <row r="9" spans="1:5" ht="29.25" thickBot="1">
      <c r="A9" s="223" t="e">
        <f>Žádost!#REF!</f>
        <v>#REF!</v>
      </c>
      <c r="B9" s="224" t="e">
        <f>Žádost!#REF!</f>
        <v>#REF!</v>
      </c>
      <c r="E9" s="223" t="s">
        <v>25</v>
      </c>
    </row>
    <row r="10" spans="1:5" ht="14.25">
      <c r="A10" s="225" t="e">
        <f>Žádost!#REF!</f>
        <v>#REF!</v>
      </c>
      <c r="B10" s="226" t="e">
        <f>Žádost!#REF!</f>
        <v>#REF!</v>
      </c>
      <c r="E10" s="225" t="s">
        <v>1</v>
      </c>
    </row>
    <row r="11" spans="1:5" ht="25.5">
      <c r="A11" s="217" t="e">
        <f>Žádost!#REF!</f>
        <v>#REF!</v>
      </c>
      <c r="B11" s="227" t="e">
        <f>Žádost!#REF!</f>
        <v>#REF!</v>
      </c>
      <c r="E11" s="217" t="s">
        <v>2</v>
      </c>
    </row>
    <row r="12" spans="1:5" ht="24.75">
      <c r="A12" s="217" t="e">
        <f>Žádost!#REF!</f>
        <v>#REF!</v>
      </c>
      <c r="B12" s="227" t="e">
        <f>Žádost!#REF!</f>
        <v>#REF!</v>
      </c>
      <c r="E12" s="217" t="s">
        <v>3</v>
      </c>
    </row>
    <row r="13" spans="1:5" ht="12">
      <c r="A13" s="217" t="e">
        <f>Žádost!#REF!</f>
        <v>#REF!</v>
      </c>
      <c r="B13" s="227" t="e">
        <f>Žádost!#REF!</f>
        <v>#REF!</v>
      </c>
      <c r="E13" s="217" t="s">
        <v>4</v>
      </c>
    </row>
    <row r="14" spans="1:5" ht="12">
      <c r="A14" s="217" t="e">
        <f>Žádost!#REF!</f>
        <v>#REF!</v>
      </c>
      <c r="B14" s="227" t="e">
        <f>Žádost!#REF!</f>
        <v>#REF!</v>
      </c>
      <c r="E14" s="217" t="s">
        <v>5</v>
      </c>
    </row>
    <row r="15" spans="1:5" ht="26.25" customHeight="1">
      <c r="A15" s="228" t="e">
        <f>Žádost!#REF!</f>
        <v>#REF!</v>
      </c>
      <c r="B15" s="227" t="e">
        <f>Žádost!#REF!</f>
        <v>#REF!</v>
      </c>
      <c r="E15" s="228" t="e">
        <f>Žádost!#REF!</f>
        <v>#REF!</v>
      </c>
    </row>
    <row r="16" spans="1:5" ht="24">
      <c r="A16" s="228" t="str">
        <f>Žádost!C12</f>
        <v>Požadovaná neinvestiční dotace od Královéhradeckého kraje na rok 2021:</v>
      </c>
      <c r="B16" s="229">
        <f>Žádost!D12</f>
        <v>0</v>
      </c>
      <c r="E16" s="228" t="s">
        <v>6</v>
      </c>
    </row>
    <row r="17" spans="1:5" ht="24.75">
      <c r="A17" s="217" t="str">
        <f>Žádost!C13</f>
        <v>Adresa zařízení, poskytujícího sociální službu</v>
      </c>
      <c r="B17" s="218">
        <f>Žádost!D13</f>
        <v>0</v>
      </c>
      <c r="E17" s="217" t="s">
        <v>39</v>
      </c>
    </row>
    <row r="18" spans="1:5" ht="27">
      <c r="A18" s="217" t="str">
        <f>Žádost!C14</f>
        <v>Sídlo organizace poskytovatele    1)                                          (Obec, PSČ, ulice  č.p.)</v>
      </c>
      <c r="B18" s="218">
        <f>Žádost!D14</f>
        <v>0</v>
      </c>
      <c r="E18" s="217" t="s">
        <v>163</v>
      </c>
    </row>
    <row r="19" spans="1:5" ht="14.25">
      <c r="A19" s="217" t="str">
        <f>Žádost!C15</f>
        <v>Statutární zástupce organizace </v>
      </c>
      <c r="B19" s="218">
        <f>Žádost!D15</f>
        <v>0</v>
      </c>
      <c r="E19" s="217" t="s">
        <v>55</v>
      </c>
    </row>
    <row r="20" spans="1:5" ht="27">
      <c r="A20" s="217" t="str">
        <f>Žádost!C16</f>
        <v>Osoba zodpovědná za realizaci služby    </v>
      </c>
      <c r="B20" s="218">
        <f>Žádost!D16</f>
        <v>0</v>
      </c>
      <c r="E20" s="217" t="s">
        <v>111</v>
      </c>
    </row>
    <row r="21" spans="1:5" ht="14.25">
      <c r="A21" s="217" t="str">
        <f>Žádost!C17</f>
        <v>Telefon (zodpovědná osoba):      </v>
      </c>
      <c r="B21" s="230">
        <f>Žádost!D17</f>
        <v>0</v>
      </c>
      <c r="E21" s="217" t="s">
        <v>113</v>
      </c>
    </row>
    <row r="22" spans="1:5" ht="12">
      <c r="A22" s="217" t="e">
        <f>Žádost!#REF!</f>
        <v>#REF!</v>
      </c>
      <c r="B22" s="230" t="e">
        <f>Žádost!#REF!</f>
        <v>#REF!</v>
      </c>
      <c r="E22" s="217" t="s">
        <v>112</v>
      </c>
    </row>
    <row r="23" spans="1:5" ht="12">
      <c r="A23" s="217" t="str">
        <f>Žádost!C18</f>
        <v>E-mail (zodpovědná osoba):</v>
      </c>
      <c r="B23" s="231">
        <f>Žádost!D18</f>
        <v>0</v>
      </c>
      <c r="E23" s="217" t="s">
        <v>114</v>
      </c>
    </row>
    <row r="24" spans="1:5" ht="24.75">
      <c r="A24" s="217" t="str">
        <f>Žádost!C19</f>
        <v>Osoba zodpovědná za vyúčtování dotace….</v>
      </c>
      <c r="B24" s="232">
        <f>Žádost!D19</f>
        <v>0</v>
      </c>
      <c r="E24" s="217" t="s">
        <v>185</v>
      </c>
    </row>
    <row r="25" spans="1:5" ht="24.75">
      <c r="A25" s="217" t="str">
        <f>Žádost!C20</f>
        <v>Telefon ( osoba zodpovědná za vyúčtování dotace):       </v>
      </c>
      <c r="B25" s="232">
        <f>Žádost!D20</f>
        <v>0</v>
      </c>
      <c r="E25" s="217" t="s">
        <v>186</v>
      </c>
    </row>
    <row r="26" spans="1:5" ht="24.75">
      <c r="A26" s="217" t="str">
        <f>Žádost!C21</f>
        <v>Adresa WWW stránek poskytovatele služby:</v>
      </c>
      <c r="B26" s="231">
        <f>Žádost!D21</f>
        <v>0</v>
      </c>
      <c r="E26" s="217" t="s">
        <v>115</v>
      </c>
    </row>
    <row r="27" spans="1:5" ht="25.5">
      <c r="A27" s="233" t="str">
        <f>Žádost!C22</f>
        <v>Číslo účtu/kód banky poskytovatele soc.služby 1)</v>
      </c>
      <c r="B27" s="218">
        <f>Žádost!D22</f>
        <v>0</v>
      </c>
      <c r="E27" s="233" t="s">
        <v>206</v>
      </c>
    </row>
    <row r="28" spans="1:5" ht="27" thickBot="1">
      <c r="A28" s="234" t="str">
        <f>Žádost!C23</f>
        <v>Název banky poskytovatele soc. služby    1)</v>
      </c>
      <c r="B28" s="235">
        <f>Žádost!D23</f>
        <v>0</v>
      </c>
      <c r="E28" s="234" t="s">
        <v>207</v>
      </c>
    </row>
    <row r="29" spans="1:5" ht="39">
      <c r="A29" s="236" t="e">
        <f>Žádost!#REF!</f>
        <v>#REF!</v>
      </c>
      <c r="B29" s="216" t="e">
        <f>Žádost!#REF!</f>
        <v>#REF!</v>
      </c>
      <c r="E29" s="236" t="s">
        <v>26</v>
      </c>
    </row>
    <row r="30" spans="1:5" ht="35.25" thickBot="1">
      <c r="A30" s="223" t="e">
        <f>Žádost!#REF!</f>
        <v>#REF!</v>
      </c>
      <c r="B30" s="235" t="e">
        <f>Žádost!#REF!</f>
        <v>#REF!</v>
      </c>
      <c r="E30" s="223" t="s">
        <v>27</v>
      </c>
    </row>
    <row r="31" ht="12.75" thickBot="1"/>
    <row r="32" spans="1:5" ht="15.75" thickBot="1">
      <c r="A32" s="318" t="e">
        <f>#REF!</f>
        <v>#REF!</v>
      </c>
      <c r="B32" s="31" t="e">
        <f>#REF!</f>
        <v>#REF!</v>
      </c>
      <c r="E32" s="313" t="s">
        <v>28</v>
      </c>
    </row>
    <row r="33" spans="1:5" ht="15.75" thickBot="1">
      <c r="A33" s="318" t="e">
        <f>#REF!</f>
        <v>#REF!</v>
      </c>
      <c r="B33" s="31" t="e">
        <f>#REF!</f>
        <v>#REF!</v>
      </c>
      <c r="E33" s="211"/>
    </row>
    <row r="34" spans="1:5" ht="15">
      <c r="A34" s="319"/>
      <c r="E34" s="319"/>
    </row>
    <row r="35" spans="1:5" ht="13.5" thickBot="1">
      <c r="A35" s="237" t="s">
        <v>1153</v>
      </c>
      <c r="B35" s="160"/>
      <c r="E35" s="237" t="s">
        <v>7</v>
      </c>
    </row>
    <row r="36" spans="1:5" ht="14.25" thickBot="1">
      <c r="A36" s="306" t="s">
        <v>29</v>
      </c>
      <c r="B36" s="31" t="e">
        <f>#REF!</f>
        <v>#REF!</v>
      </c>
      <c r="E36" s="306" t="s">
        <v>29</v>
      </c>
    </row>
    <row r="37" spans="1:5" ht="12">
      <c r="A37" s="307" t="s">
        <v>64</v>
      </c>
      <c r="B37" s="238" t="e">
        <f>#REF!</f>
        <v>#REF!</v>
      </c>
      <c r="E37" s="307" t="s">
        <v>64</v>
      </c>
    </row>
    <row r="38" spans="1:5" ht="12">
      <c r="A38" s="310" t="s">
        <v>65</v>
      </c>
      <c r="B38" s="238" t="e">
        <f>#REF!</f>
        <v>#REF!</v>
      </c>
      <c r="E38" s="310" t="s">
        <v>65</v>
      </c>
    </row>
    <row r="39" spans="1:5" ht="12">
      <c r="A39" s="310" t="s">
        <v>66</v>
      </c>
      <c r="B39" s="238" t="e">
        <f>#REF!</f>
        <v>#REF!</v>
      </c>
      <c r="E39" s="310" t="s">
        <v>66</v>
      </c>
    </row>
    <row r="40" spans="1:5" ht="12">
      <c r="A40" s="310" t="s">
        <v>67</v>
      </c>
      <c r="B40" s="238" t="e">
        <f>#REF!</f>
        <v>#REF!</v>
      </c>
      <c r="E40" s="310" t="s">
        <v>67</v>
      </c>
    </row>
    <row r="41" spans="1:5" ht="12">
      <c r="A41" s="310" t="s">
        <v>68</v>
      </c>
      <c r="B41" s="238" t="e">
        <f>#REF!</f>
        <v>#REF!</v>
      </c>
      <c r="E41" s="310" t="s">
        <v>68</v>
      </c>
    </row>
    <row r="42" spans="1:5" ht="15" thickBot="1">
      <c r="A42" s="311" t="s">
        <v>1179</v>
      </c>
      <c r="B42" s="239" t="e">
        <f>#REF!</f>
        <v>#REF!</v>
      </c>
      <c r="E42" s="311" t="s">
        <v>197</v>
      </c>
    </row>
    <row r="43" spans="1:5" ht="14.25" thickBot="1">
      <c r="A43" s="306" t="s">
        <v>69</v>
      </c>
      <c r="B43" s="31" t="e">
        <f>#REF!</f>
        <v>#REF!</v>
      </c>
      <c r="E43" s="306" t="s">
        <v>69</v>
      </c>
    </row>
    <row r="44" spans="1:5" ht="13.5">
      <c r="A44" s="310" t="s">
        <v>191</v>
      </c>
      <c r="B44" s="240" t="e">
        <f>#REF!</f>
        <v>#REF!</v>
      </c>
      <c r="E44" s="310" t="s">
        <v>191</v>
      </c>
    </row>
    <row r="45" spans="1:5" ht="13.5">
      <c r="A45" s="312" t="s">
        <v>190</v>
      </c>
      <c r="B45" s="241" t="e">
        <f>#REF!</f>
        <v>#REF!</v>
      </c>
      <c r="E45" s="312" t="s">
        <v>190</v>
      </c>
    </row>
    <row r="46" spans="1:5" ht="25.5" thickBot="1">
      <c r="A46" s="309" t="s">
        <v>1180</v>
      </c>
      <c r="B46" s="242" t="e">
        <f>#REF!</f>
        <v>#REF!</v>
      </c>
      <c r="E46" s="309" t="s">
        <v>199</v>
      </c>
    </row>
    <row r="47" spans="1:5" ht="15.75" thickBot="1">
      <c r="A47" s="313" t="s">
        <v>193</v>
      </c>
      <c r="B47" s="45" t="e">
        <f>#REF!</f>
        <v>#REF!</v>
      </c>
      <c r="E47" s="313" t="s">
        <v>193</v>
      </c>
    </row>
    <row r="49" spans="1:5" ht="13.5" thickBot="1">
      <c r="A49" s="237" t="s">
        <v>1154</v>
      </c>
      <c r="E49" s="237" t="s">
        <v>30</v>
      </c>
    </row>
    <row r="50" spans="1:5" ht="14.25" thickBot="1">
      <c r="A50" s="306" t="s">
        <v>29</v>
      </c>
      <c r="B50" s="31" t="e">
        <f>#REF!</f>
        <v>#REF!</v>
      </c>
      <c r="E50" s="306" t="s">
        <v>29</v>
      </c>
    </row>
    <row r="51" spans="1:5" ht="12">
      <c r="A51" s="307" t="s">
        <v>64</v>
      </c>
      <c r="B51" s="238" t="e">
        <f>#REF!</f>
        <v>#REF!</v>
      </c>
      <c r="E51" s="307" t="s">
        <v>64</v>
      </c>
    </row>
    <row r="52" spans="1:5" ht="12">
      <c r="A52" s="310" t="s">
        <v>65</v>
      </c>
      <c r="B52" s="238" t="e">
        <f>#REF!</f>
        <v>#REF!</v>
      </c>
      <c r="E52" s="310" t="s">
        <v>65</v>
      </c>
    </row>
    <row r="53" spans="1:5" ht="12">
      <c r="A53" s="310" t="s">
        <v>66</v>
      </c>
      <c r="B53" s="238" t="e">
        <f>#REF!</f>
        <v>#REF!</v>
      </c>
      <c r="E53" s="310" t="s">
        <v>66</v>
      </c>
    </row>
    <row r="54" spans="1:5" ht="12">
      <c r="A54" s="310" t="s">
        <v>67</v>
      </c>
      <c r="B54" s="238" t="e">
        <f>#REF!</f>
        <v>#REF!</v>
      </c>
      <c r="E54" s="310" t="s">
        <v>67</v>
      </c>
    </row>
    <row r="55" spans="1:5" ht="12">
      <c r="A55" s="310" t="s">
        <v>68</v>
      </c>
      <c r="B55" s="238" t="e">
        <f>#REF!</f>
        <v>#REF!</v>
      </c>
      <c r="E55" s="310" t="s">
        <v>68</v>
      </c>
    </row>
    <row r="56" spans="1:5" ht="15" thickBot="1">
      <c r="A56" s="311" t="s">
        <v>1179</v>
      </c>
      <c r="B56" s="239" t="e">
        <f>#REF!</f>
        <v>#REF!</v>
      </c>
      <c r="E56" s="311" t="s">
        <v>197</v>
      </c>
    </row>
    <row r="57" spans="1:5" ht="14.25" thickBot="1">
      <c r="A57" s="306" t="s">
        <v>69</v>
      </c>
      <c r="B57" s="31" t="e">
        <f>#REF!</f>
        <v>#REF!</v>
      </c>
      <c r="E57" s="306" t="s">
        <v>69</v>
      </c>
    </row>
    <row r="58" spans="1:5" ht="13.5">
      <c r="A58" s="310" t="s">
        <v>191</v>
      </c>
      <c r="B58" s="240" t="e">
        <f>#REF!</f>
        <v>#REF!</v>
      </c>
      <c r="E58" s="310" t="s">
        <v>191</v>
      </c>
    </row>
    <row r="59" spans="1:5" ht="13.5">
      <c r="A59" s="312" t="s">
        <v>190</v>
      </c>
      <c r="B59" s="241" t="e">
        <f>#REF!</f>
        <v>#REF!</v>
      </c>
      <c r="E59" s="312" t="s">
        <v>190</v>
      </c>
    </row>
    <row r="60" spans="1:5" ht="25.5" thickBot="1">
      <c r="A60" s="309" t="s">
        <v>1180</v>
      </c>
      <c r="B60" s="242" t="e">
        <f>#REF!</f>
        <v>#REF!</v>
      </c>
      <c r="E60" s="309" t="s">
        <v>199</v>
      </c>
    </row>
    <row r="61" spans="1:5" ht="15.75" thickBot="1">
      <c r="A61" s="313" t="s">
        <v>193</v>
      </c>
      <c r="B61" s="31" t="e">
        <f>#REF!</f>
        <v>#REF!</v>
      </c>
      <c r="E61" s="313" t="s">
        <v>193</v>
      </c>
    </row>
    <row r="62" ht="13.5">
      <c r="B62" s="243" t="e">
        <f>#REF!</f>
        <v>#REF!</v>
      </c>
    </row>
    <row r="63" spans="1:5" ht="120" customHeight="1">
      <c r="A63" s="244" t="s">
        <v>31</v>
      </c>
      <c r="B63" s="245" t="e">
        <f>#REF!</f>
        <v>#REF!</v>
      </c>
      <c r="E63" s="244" t="s">
        <v>31</v>
      </c>
    </row>
    <row r="65" spans="1:5" ht="13.5" thickBot="1">
      <c r="A65" s="237" t="s">
        <v>32</v>
      </c>
      <c r="E65" s="237" t="s">
        <v>32</v>
      </c>
    </row>
    <row r="66" spans="1:5" ht="14.25" thickBot="1">
      <c r="A66" s="306" t="s">
        <v>29</v>
      </c>
      <c r="B66" s="31" t="e">
        <f>#REF!</f>
        <v>#REF!</v>
      </c>
      <c r="E66" s="306" t="s">
        <v>29</v>
      </c>
    </row>
    <row r="67" spans="1:5" ht="12">
      <c r="A67" s="307" t="s">
        <v>64</v>
      </c>
      <c r="B67" s="246" t="e">
        <f>#REF!</f>
        <v>#REF!</v>
      </c>
      <c r="E67" s="307" t="s">
        <v>64</v>
      </c>
    </row>
    <row r="68" spans="1:5" ht="12">
      <c r="A68" s="310" t="s">
        <v>65</v>
      </c>
      <c r="B68" s="246" t="e">
        <f>#REF!</f>
        <v>#REF!</v>
      </c>
      <c r="E68" s="310" t="s">
        <v>65</v>
      </c>
    </row>
    <row r="69" spans="1:5" ht="12">
      <c r="A69" s="310" t="s">
        <v>66</v>
      </c>
      <c r="B69" s="246" t="e">
        <f>#REF!</f>
        <v>#REF!</v>
      </c>
      <c r="E69" s="310" t="s">
        <v>66</v>
      </c>
    </row>
    <row r="70" spans="1:5" ht="12">
      <c r="A70" s="310" t="s">
        <v>67</v>
      </c>
      <c r="B70" s="246" t="e">
        <f>#REF!</f>
        <v>#REF!</v>
      </c>
      <c r="E70" s="310" t="s">
        <v>67</v>
      </c>
    </row>
    <row r="71" spans="1:5" ht="12">
      <c r="A71" s="310" t="s">
        <v>68</v>
      </c>
      <c r="B71" s="246" t="e">
        <f>#REF!</f>
        <v>#REF!</v>
      </c>
      <c r="E71" s="310" t="s">
        <v>68</v>
      </c>
    </row>
    <row r="72" spans="1:5" ht="15" thickBot="1">
      <c r="A72" s="311" t="s">
        <v>1179</v>
      </c>
      <c r="B72" s="247" t="e">
        <f>#REF!</f>
        <v>#REF!</v>
      </c>
      <c r="E72" s="311" t="s">
        <v>197</v>
      </c>
    </row>
    <row r="73" spans="1:5" ht="14.25" thickBot="1">
      <c r="A73" s="306" t="s">
        <v>69</v>
      </c>
      <c r="B73" s="212" t="e">
        <f>#REF!</f>
        <v>#REF!</v>
      </c>
      <c r="E73" s="306" t="s">
        <v>69</v>
      </c>
    </row>
    <row r="74" spans="1:5" ht="12">
      <c r="A74" s="310" t="s">
        <v>191</v>
      </c>
      <c r="B74" s="248" t="e">
        <f>#REF!</f>
        <v>#REF!</v>
      </c>
      <c r="E74" s="310" t="s">
        <v>191</v>
      </c>
    </row>
    <row r="75" spans="1:5" ht="12">
      <c r="A75" s="312" t="s">
        <v>190</v>
      </c>
      <c r="B75" s="249" t="e">
        <f>#REF!</f>
        <v>#REF!</v>
      </c>
      <c r="E75" s="312" t="s">
        <v>190</v>
      </c>
    </row>
    <row r="76" spans="1:5" ht="25.5" thickBot="1">
      <c r="A76" s="309" t="s">
        <v>1180</v>
      </c>
      <c r="B76" s="250" t="e">
        <f>#REF!</f>
        <v>#REF!</v>
      </c>
      <c r="E76" s="309" t="s">
        <v>199</v>
      </c>
    </row>
    <row r="77" spans="1:5" ht="15.75" thickBot="1">
      <c r="A77" s="313" t="s">
        <v>193</v>
      </c>
      <c r="B77" s="212" t="e">
        <f>#REF!</f>
        <v>#REF!</v>
      </c>
      <c r="E77" s="313" t="s">
        <v>193</v>
      </c>
    </row>
  </sheetData>
  <sheetProtection/>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Královéhradecký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dc:creator>
  <cp:keywords/>
  <dc:description/>
  <cp:lastModifiedBy>Žehan Michal Mgr.</cp:lastModifiedBy>
  <cp:lastPrinted>2018-12-03T08:39:40Z</cp:lastPrinted>
  <dcterms:created xsi:type="dcterms:W3CDTF">2008-03-11T12:24:11Z</dcterms:created>
  <dcterms:modified xsi:type="dcterms:W3CDTF">2020-06-25T07:25:35Z</dcterms:modified>
  <cp:category/>
  <cp:version/>
  <cp:contentType/>
  <cp:contentStatus/>
</cp:coreProperties>
</file>